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latórios 2019\"/>
    </mc:Choice>
  </mc:AlternateContent>
  <bookViews>
    <workbookView xWindow="0" yWindow="0" windowWidth="19200" windowHeight="7050" tabRatio="788" activeTab="6"/>
  </bookViews>
  <sheets>
    <sheet name="Mod. 1" sheetId="1" r:id="rId1"/>
    <sheet name="Mod. 2" sheetId="2" r:id="rId2"/>
    <sheet name="Mod. 3" sheetId="73" r:id="rId3"/>
    <sheet name="Mod. 4" sheetId="4" r:id="rId4"/>
    <sheet name="Mod. 5" sheetId="5" r:id="rId5"/>
    <sheet name="Mod 6" sheetId="7" r:id="rId6"/>
    <sheet name="Mod. 7a Cert.Saldos Dep." sheetId="117" r:id="rId7"/>
    <sheet name="Mod. 7B-Conc.Banc" sheetId="118" r:id="rId8"/>
    <sheet name="Mod. 7C-Conc.Banc.Consoli" sheetId="119" r:id="rId9"/>
    <sheet name="Mod. 8a" sheetId="9" r:id="rId10"/>
    <sheet name="Mod. 8b" sheetId="10" r:id="rId11"/>
    <sheet name="Mod. 8c" sheetId="6" r:id="rId12"/>
    <sheet name="Mod. 9" sheetId="11" r:id="rId13"/>
    <sheet name="Mod.10a" sheetId="92" r:id="rId14"/>
    <sheet name="Mod.10b-Pes.Qua.Esp." sheetId="24" r:id="rId15"/>
    <sheet name="Mod.10b-Pess.Quad.ARC" sheetId="62" r:id="rId16"/>
    <sheet name="Mod.10b-Pess.Contrat." sheetId="63" r:id="rId17"/>
    <sheet name="Mod.10bPes.Reg.Aven" sheetId="64" r:id="rId18"/>
    <sheet name="Mod.10b-Gratif.Perm." sheetId="65" r:id="rId19"/>
    <sheet name="Mod.10b-Subs.Perman" sheetId="66" r:id="rId20"/>
    <sheet name="Mod.10b-Desp.Repres." sheetId="67" r:id="rId21"/>
    <sheet name="Mod.10b-Grat.Even" sheetId="68" r:id="rId22"/>
    <sheet name="Mod.10b-Horas Ex" sheetId="69" r:id="rId23"/>
    <sheet name="Mod.10b-Alim.Aloj" sheetId="70" r:id="rId24"/>
    <sheet name="Mod.10b-Formaç" sheetId="71" r:id="rId25"/>
    <sheet name="Mod.10b-Aumento salarial" sheetId="107" r:id="rId26"/>
    <sheet name="Mod.10b-Recrut.e nomeações" sheetId="108" r:id="rId27"/>
    <sheet name="Mod.10b-Progressões" sheetId="106" r:id="rId28"/>
    <sheet name="Mod.10b-Reclassificações" sheetId="105" r:id="rId29"/>
    <sheet name="Mod.10b-Promoções" sheetId="103" r:id="rId30"/>
    <sheet name="Mod.10b-Cont.Seg.Soc." sheetId="61" r:id="rId31"/>
    <sheet name="Mod.10b-Abono Fam" sheetId="83" r:id="rId32"/>
    <sheet name="Mod. 11a" sheetId="25" r:id="rId33"/>
    <sheet name="Mod. 11b- Roupa e Calçado" sheetId="13" r:id="rId34"/>
    <sheet name="Mod. 11b- Mat.Escrit" sheetId="30" r:id="rId35"/>
    <sheet name="Mod. 11b-Mat. Transporte" sheetId="122" r:id="rId36"/>
    <sheet name="Mod. 11b-Liv.Doc.Téc" sheetId="32" r:id="rId37"/>
    <sheet name="Mod.11b-Comb.Lubrif" sheetId="33" r:id="rId38"/>
    <sheet name="Mod.11b-Mat.Limp.Hig.Conf" sheetId="41" r:id="rId39"/>
    <sheet name="Mod.11b-Mat.Conserv. Repar." sheetId="40" r:id="rId40"/>
    <sheet name="Mod.11b-Outros Bens" sheetId="39" r:id="rId41"/>
    <sheet name="Mod.11b-Rendas Alug" sheetId="38" r:id="rId42"/>
    <sheet name="Mod.11b-Cons.Rep.bens" sheetId="37" r:id="rId43"/>
    <sheet name="Mod.11b-Comunicações" sheetId="36" r:id="rId44"/>
    <sheet name="Mod.11b-Transportes" sheetId="43" r:id="rId45"/>
    <sheet name="Mod.11b-Água" sheetId="42" r:id="rId46"/>
    <sheet name="Mod.11b-Electricidade" sheetId="35" r:id="rId47"/>
    <sheet name="Mod.11b-Publ.Propag" sheetId="46" r:id="rId48"/>
    <sheet name="Mod.11b-Represent.Serv" sheetId="45" r:id="rId49"/>
    <sheet name="Mod.11b-Desl.Estad" sheetId="44" r:id="rId50"/>
    <sheet name="Mod.11b-Vigil.Segur" sheetId="50" r:id="rId51"/>
    <sheet name="Mod.11b-Limp.Hig.Conf" sheetId="49" r:id="rId52"/>
    <sheet name="Mod.11b-Honorários" sheetId="123" r:id="rId53"/>
    <sheet name="Mod.11b-Assist.Téc.Resid" sheetId="53" r:id="rId54"/>
    <sheet name="Mod.11b-Outros Serv" sheetId="54" r:id="rId55"/>
    <sheet name="Md.11b-Quot.Org.Intern" sheetId="85" r:id="rId56"/>
    <sheet name="Mod.11b-Seguros" sheetId="86" r:id="rId57"/>
    <sheet name="Mod.11b-Indemniz" sheetId="87" r:id="rId58"/>
    <sheet name="Mod.11b-Edifícios" sheetId="59" r:id="rId59"/>
    <sheet name="Mod.11b-Outras Maq. e equip" sheetId="91" r:id="rId60"/>
    <sheet name="Mod.11b-Eq.Transp." sheetId="52" r:id="rId61"/>
    <sheet name="Mod.11b-Eq.Administ.Mobil." sheetId="60" r:id="rId62"/>
    <sheet name="Mod.11b-Activos fixos intangíve" sheetId="90" r:id="rId63"/>
    <sheet name="Mod. 12a" sheetId="14" r:id="rId64"/>
    <sheet name="Mod. 12b" sheetId="15" r:id="rId65"/>
    <sheet name="Mod. 13a" sheetId="110" r:id="rId66"/>
    <sheet name="Mod. 13B" sheetId="28" r:id="rId67"/>
    <sheet name="Mod.13c" sheetId="112" r:id="rId68"/>
    <sheet name="Mod. 14" sheetId="16" state="hidden" r:id="rId69"/>
    <sheet name="Mod.14" sheetId="121" r:id="rId70"/>
    <sheet name="Mod. 15" sheetId="17" r:id="rId71"/>
    <sheet name="Mod. 16" sheetId="18" r:id="rId72"/>
    <sheet name="Mod.17" sheetId="114" r:id="rId73"/>
    <sheet name="Mod. 18 - anverso" sheetId="20" r:id="rId74"/>
    <sheet name="Mod. 18 - Verso" sheetId="21" r:id="rId75"/>
  </sheets>
  <externalReferences>
    <externalReference r:id="rId76"/>
    <externalReference r:id="rId77"/>
    <externalReference r:id="rId78"/>
    <externalReference r:id="rId79"/>
    <externalReference r:id="rId80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32" l="1"/>
  <c r="J27" i="67" l="1"/>
  <c r="J25" i="68" l="1"/>
  <c r="B51" i="54" l="1"/>
  <c r="D14" i="54" s="1"/>
  <c r="D51" i="54" s="1"/>
  <c r="D30" i="25" s="1"/>
  <c r="J51" i="4" s="1"/>
  <c r="K17" i="2" l="1"/>
  <c r="I33" i="2" l="1"/>
  <c r="J63" i="4" l="1"/>
  <c r="J62" i="4" l="1"/>
  <c r="J22" i="73" l="1"/>
  <c r="K22" i="73" s="1"/>
  <c r="N22" i="73" s="1"/>
  <c r="O22" i="73" s="1"/>
  <c r="D22" i="11" s="1"/>
  <c r="F38" i="73"/>
  <c r="K19" i="73" l="1"/>
  <c r="N19" i="73" s="1"/>
  <c r="O19" i="73" s="1"/>
  <c r="D19" i="11" s="1"/>
  <c r="K20" i="73"/>
  <c r="N20" i="73" s="1"/>
  <c r="O20" i="73" s="1"/>
  <c r="D20" i="11" s="1"/>
  <c r="J21" i="73"/>
  <c r="K21" i="73" s="1"/>
  <c r="N21" i="73" s="1"/>
  <c r="O21" i="73" s="1"/>
  <c r="D21" i="11" s="1"/>
  <c r="E24" i="15" l="1"/>
  <c r="D24" i="15"/>
  <c r="D18" i="14" l="1"/>
  <c r="D17" i="14" l="1"/>
  <c r="D16" i="14"/>
  <c r="E16" i="15"/>
  <c r="C15" i="14"/>
  <c r="D15" i="14"/>
  <c r="D14" i="15"/>
  <c r="C14" i="14"/>
  <c r="E14" i="15"/>
  <c r="D14" i="14"/>
  <c r="D35" i="25" l="1"/>
  <c r="C39" i="25"/>
  <c r="B32" i="59" l="1"/>
  <c r="D15" i="59" s="1"/>
  <c r="D32" i="59" s="1"/>
  <c r="D34" i="25" s="1"/>
  <c r="H24" i="63" l="1"/>
  <c r="B21" i="69" l="1"/>
  <c r="H21" i="69"/>
  <c r="I21" i="69"/>
  <c r="J21" i="69"/>
  <c r="I23" i="63"/>
  <c r="C17" i="14" l="1"/>
  <c r="C16" i="14"/>
  <c r="B27" i="45" l="1"/>
  <c r="I13" i="63" l="1"/>
  <c r="F20" i="121" l="1"/>
  <c r="E34" i="15"/>
  <c r="D25" i="92"/>
  <c r="J30" i="61" l="1"/>
  <c r="D37" i="118"/>
  <c r="D34" i="118" s="1"/>
  <c r="D38" i="118" s="1"/>
  <c r="D26" i="118"/>
  <c r="D15" i="118" s="1"/>
  <c r="D14" i="118"/>
  <c r="D11" i="118" s="1"/>
  <c r="D27" i="118" l="1"/>
  <c r="D39" i="118" s="1"/>
  <c r="C26" i="14" l="1"/>
  <c r="F24" i="15"/>
  <c r="F15" i="15"/>
  <c r="J18" i="73" l="1"/>
  <c r="K18" i="73" s="1"/>
  <c r="J17" i="73"/>
  <c r="K17" i="73" s="1"/>
  <c r="Q17" i="73"/>
  <c r="Q18" i="73"/>
  <c r="Q23" i="73"/>
  <c r="G17" i="73"/>
  <c r="G18" i="73"/>
  <c r="U18" i="73" l="1"/>
  <c r="N18" i="73"/>
  <c r="O18" i="73" s="1"/>
  <c r="U17" i="73"/>
  <c r="N17" i="73"/>
  <c r="O17" i="73" s="1"/>
  <c r="D17" i="11" s="1"/>
  <c r="V18" i="73" l="1"/>
  <c r="D18" i="11"/>
  <c r="R18" i="73"/>
  <c r="S18" i="73" s="1"/>
  <c r="T18" i="73" s="1"/>
  <c r="V17" i="73"/>
  <c r="R17" i="73"/>
  <c r="S17" i="73" s="1"/>
  <c r="T17" i="73" s="1"/>
  <c r="J57" i="4" l="1"/>
  <c r="W57" i="4"/>
  <c r="W58" i="4"/>
  <c r="W59" i="4"/>
  <c r="W60" i="4"/>
  <c r="T57" i="4"/>
  <c r="T58" i="4"/>
  <c r="T59" i="4"/>
  <c r="T60" i="4"/>
  <c r="G57" i="4"/>
  <c r="W49" i="4"/>
  <c r="T49" i="4"/>
  <c r="B42" i="123"/>
  <c r="D19" i="123" s="1"/>
  <c r="D42" i="123" s="1"/>
  <c r="D28" i="25" s="1"/>
  <c r="J49" i="4" s="1"/>
  <c r="K49" i="4" s="1"/>
  <c r="W32" i="4"/>
  <c r="T32" i="4"/>
  <c r="B26" i="122"/>
  <c r="D14" i="122" s="1"/>
  <c r="D26" i="122" s="1"/>
  <c r="D11" i="25" s="1"/>
  <c r="J32" i="4" s="1"/>
  <c r="G27" i="73"/>
  <c r="J27" i="73" s="1"/>
  <c r="J15" i="73" s="1"/>
  <c r="K57" i="4" l="1"/>
  <c r="M57" i="4" s="1"/>
  <c r="U57" i="4" s="1"/>
  <c r="V57" i="4" s="1"/>
  <c r="M49" i="4"/>
  <c r="K32" i="4"/>
  <c r="Z57" i="4" l="1"/>
  <c r="N57" i="4"/>
  <c r="AA57" i="4" s="1"/>
  <c r="Q57" i="4"/>
  <c r="R57" i="4" s="1"/>
  <c r="N49" i="4"/>
  <c r="Q49" i="4"/>
  <c r="R49" i="4" s="1"/>
  <c r="U49" i="4"/>
  <c r="V49" i="4" s="1"/>
  <c r="M32" i="4"/>
  <c r="X57" i="4" l="1"/>
  <c r="Y57" i="4" s="1"/>
  <c r="AB57" i="4"/>
  <c r="X49" i="4"/>
  <c r="Y49" i="4" s="1"/>
  <c r="Q32" i="4"/>
  <c r="R32" i="4" s="1"/>
  <c r="N32" i="4"/>
  <c r="U32" i="4"/>
  <c r="V32" i="4" s="1"/>
  <c r="X32" i="4" l="1"/>
  <c r="Y32" i="4" s="1"/>
  <c r="B52" i="44" l="1"/>
  <c r="B41" i="42" l="1"/>
  <c r="B48" i="36"/>
  <c r="B40" i="37" l="1"/>
  <c r="G32" i="4" l="1"/>
  <c r="G49" i="4"/>
  <c r="Z49" i="4" l="1"/>
  <c r="AB49" i="4"/>
  <c r="AA49" i="4"/>
  <c r="Z32" i="4"/>
  <c r="AA32" i="4"/>
  <c r="AB32" i="4"/>
  <c r="D55" i="4"/>
  <c r="G15" i="73" l="1"/>
  <c r="I18" i="63" l="1"/>
  <c r="D23" i="2" l="1"/>
  <c r="E18" i="2"/>
  <c r="G14" i="14" l="1"/>
  <c r="I14" i="63"/>
  <c r="I15" i="63"/>
  <c r="I16" i="63"/>
  <c r="I17" i="63"/>
  <c r="I19" i="63"/>
  <c r="I20" i="63"/>
  <c r="I21" i="63"/>
  <c r="I22" i="63"/>
  <c r="I12" i="63"/>
  <c r="H13" i="15"/>
  <c r="G16" i="14"/>
  <c r="G15" i="14" l="1"/>
  <c r="J26" i="64" l="1"/>
  <c r="D11" i="4" l="1"/>
  <c r="D61" i="4" s="1"/>
  <c r="F12" i="119" l="1"/>
  <c r="I12" i="119" s="1"/>
  <c r="J12" i="119" l="1"/>
  <c r="K12" i="119" s="1"/>
  <c r="K24" i="119" s="1"/>
  <c r="I35" i="2" s="1"/>
  <c r="I36" i="2" s="1"/>
  <c r="J24" i="119" l="1"/>
  <c r="I24" i="119"/>
  <c r="E28" i="14" l="1"/>
  <c r="B38" i="41"/>
  <c r="F11" i="4" l="1"/>
  <c r="E11" i="4"/>
  <c r="P11" i="4"/>
  <c r="L11" i="4"/>
  <c r="W11" i="4" l="1"/>
  <c r="G11" i="4"/>
  <c r="B34" i="40" l="1"/>
  <c r="D17" i="40" s="1"/>
  <c r="D34" i="40" s="1"/>
  <c r="D15" i="25" s="1"/>
  <c r="B47" i="39"/>
  <c r="D15" i="39" s="1"/>
  <c r="D47" i="39" s="1"/>
  <c r="D16" i="25" s="1"/>
  <c r="D27" i="17"/>
  <c r="E27" i="17"/>
  <c r="G27" i="17"/>
  <c r="H27" i="17"/>
  <c r="K27" i="17"/>
  <c r="L27" i="17"/>
  <c r="C27" i="17"/>
  <c r="I27" i="17"/>
  <c r="N27" i="17"/>
  <c r="F27" i="17" l="1"/>
  <c r="M27" i="17"/>
  <c r="J27" i="17"/>
  <c r="B30" i="60" l="1"/>
  <c r="I24" i="63" l="1"/>
  <c r="E9" i="92" s="1"/>
  <c r="D15" i="36" l="1"/>
  <c r="D48" i="36" s="1"/>
  <c r="D19" i="25" s="1"/>
  <c r="D16" i="37"/>
  <c r="D40" i="37" s="1"/>
  <c r="D18" i="25" s="1"/>
  <c r="B28" i="33"/>
  <c r="D15" i="33" l="1"/>
  <c r="D28" i="33" s="1"/>
  <c r="D13" i="25" s="1"/>
  <c r="J27" i="71"/>
  <c r="J28" i="62" l="1"/>
  <c r="K28" i="62" s="1"/>
  <c r="B28" i="112" l="1"/>
  <c r="H15" i="15"/>
  <c r="H14" i="15"/>
  <c r="H16" i="15"/>
  <c r="H17" i="15"/>
  <c r="H18" i="15"/>
  <c r="H19" i="15"/>
  <c r="D17" i="112" l="1"/>
  <c r="D28" i="112" s="1"/>
  <c r="C20" i="110" s="1"/>
  <c r="J26" i="66"/>
  <c r="H22" i="15"/>
  <c r="H23" i="15"/>
  <c r="H24" i="15"/>
  <c r="H21" i="15"/>
  <c r="H20" i="15"/>
  <c r="L29" i="62" l="1"/>
  <c r="D15" i="44" l="1"/>
  <c r="D52" i="44" s="1"/>
  <c r="D25" i="25" s="1"/>
  <c r="J23" i="62" l="1"/>
  <c r="J24" i="62"/>
  <c r="K24" i="62" s="1"/>
  <c r="J25" i="62"/>
  <c r="K25" i="62" s="1"/>
  <c r="J26" i="62"/>
  <c r="K26" i="62" s="1"/>
  <c r="J27" i="62"/>
  <c r="K27" i="62" s="1"/>
  <c r="B26" i="91" l="1"/>
  <c r="B42" i="49" l="1"/>
  <c r="B29" i="46"/>
  <c r="B34" i="43"/>
  <c r="B39" i="38"/>
  <c r="B40" i="30"/>
  <c r="I35" i="70" l="1"/>
  <c r="J35" i="70" l="1"/>
  <c r="M16" i="15" l="1"/>
  <c r="N16" i="15" s="1"/>
  <c r="L14" i="24" l="1"/>
  <c r="D25" i="15" l="1"/>
  <c r="L15" i="24" l="1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J18" i="62"/>
  <c r="K18" i="62" s="1"/>
  <c r="J19" i="62"/>
  <c r="K19" i="62" s="1"/>
  <c r="J20" i="62"/>
  <c r="K20" i="62" s="1"/>
  <c r="J21" i="62"/>
  <c r="K21" i="62" s="1"/>
  <c r="J22" i="62"/>
  <c r="K22" i="62" s="1"/>
  <c r="K23" i="62"/>
  <c r="J17" i="62"/>
  <c r="D14" i="30" l="1"/>
  <c r="D40" i="30" s="1"/>
  <c r="D10" i="25" s="1"/>
  <c r="B42" i="32"/>
  <c r="F14" i="73"/>
  <c r="M26" i="73"/>
  <c r="I26" i="73"/>
  <c r="F26" i="73"/>
  <c r="B31" i="110"/>
  <c r="K15" i="73" l="1"/>
  <c r="N15" i="73" s="1"/>
  <c r="O15" i="73" s="1"/>
  <c r="J14" i="73"/>
  <c r="C31" i="110"/>
  <c r="D36" i="2" s="1"/>
  <c r="F24" i="63" l="1"/>
  <c r="M30" i="24"/>
  <c r="H30" i="24" l="1"/>
  <c r="M21" i="15" l="1"/>
  <c r="N21" i="15" s="1"/>
  <c r="J35" i="103" l="1"/>
  <c r="E22" i="92" s="1"/>
  <c r="J27" i="4" s="1"/>
  <c r="J43" i="108"/>
  <c r="E19" i="92" s="1"/>
  <c r="G19" i="92" s="1"/>
  <c r="I43" i="108"/>
  <c r="I35" i="103"/>
  <c r="J30" i="105"/>
  <c r="E21" i="92" s="1"/>
  <c r="G21" i="92" s="1"/>
  <c r="I30" i="105"/>
  <c r="J30" i="106"/>
  <c r="E20" i="92" s="1"/>
  <c r="G20" i="92" s="1"/>
  <c r="I30" i="106"/>
  <c r="J30" i="107"/>
  <c r="E18" i="92" s="1"/>
  <c r="G18" i="92" s="1"/>
  <c r="I30" i="107"/>
  <c r="J23" i="4" l="1"/>
  <c r="J24" i="4"/>
  <c r="J26" i="4"/>
  <c r="J25" i="4"/>
  <c r="G22" i="92"/>
  <c r="B35" i="52" l="1"/>
  <c r="J30" i="83" l="1"/>
  <c r="J29" i="65"/>
  <c r="M14" i="15" l="1"/>
  <c r="N14" i="15" s="1"/>
  <c r="M15" i="15"/>
  <c r="N15" i="15" s="1"/>
  <c r="M17" i="15"/>
  <c r="N17" i="15" s="1"/>
  <c r="M18" i="15"/>
  <c r="N18" i="15" s="1"/>
  <c r="M19" i="15"/>
  <c r="N19" i="15" s="1"/>
  <c r="M20" i="15"/>
  <c r="N20" i="15" s="1"/>
  <c r="M22" i="15"/>
  <c r="N22" i="15" s="1"/>
  <c r="M23" i="15"/>
  <c r="N23" i="15" s="1"/>
  <c r="M24" i="15"/>
  <c r="N24" i="15" s="1"/>
  <c r="M13" i="15"/>
  <c r="N13" i="15" s="1"/>
  <c r="I15" i="66" l="1"/>
  <c r="I16" i="66"/>
  <c r="I17" i="66"/>
  <c r="I18" i="66"/>
  <c r="I19" i="66"/>
  <c r="I20" i="66"/>
  <c r="I21" i="66"/>
  <c r="I22" i="66"/>
  <c r="I23" i="66"/>
  <c r="I24" i="66"/>
  <c r="I25" i="66"/>
  <c r="I14" i="66"/>
  <c r="J30" i="24"/>
  <c r="L26" i="14"/>
  <c r="G12" i="4" l="1"/>
  <c r="G16" i="73" l="1"/>
  <c r="I11" i="4" l="1"/>
  <c r="T11" i="4" s="1"/>
  <c r="D17" i="46" l="1"/>
  <c r="D29" i="46" s="1"/>
  <c r="D23" i="25" s="1"/>
  <c r="Q16" i="73" l="1"/>
  <c r="K16" i="73"/>
  <c r="U16" i="73" s="1"/>
  <c r="N16" i="73" l="1"/>
  <c r="R16" i="73" s="1"/>
  <c r="S16" i="73" s="1"/>
  <c r="T16" i="73" s="1"/>
  <c r="T12" i="4"/>
  <c r="G23" i="4"/>
  <c r="T23" i="4"/>
  <c r="W23" i="4"/>
  <c r="W52" i="4"/>
  <c r="T52" i="4"/>
  <c r="G52" i="4"/>
  <c r="E55" i="4"/>
  <c r="O16" i="73" l="1"/>
  <c r="V16" i="73" s="1"/>
  <c r="F57" i="16" l="1"/>
  <c r="F49" i="16"/>
  <c r="O27" i="17"/>
  <c r="F25" i="15"/>
  <c r="E25" i="15"/>
  <c r="G25" i="15"/>
  <c r="K25" i="15"/>
  <c r="L25" i="15"/>
  <c r="M25" i="15"/>
  <c r="M14" i="14"/>
  <c r="M15" i="14"/>
  <c r="M16" i="14"/>
  <c r="G17" i="14"/>
  <c r="M17" i="14"/>
  <c r="G18" i="14"/>
  <c r="M18" i="14"/>
  <c r="G19" i="14"/>
  <c r="M19" i="14"/>
  <c r="G20" i="14"/>
  <c r="M20" i="14"/>
  <c r="G21" i="14"/>
  <c r="M21" i="14"/>
  <c r="G22" i="14"/>
  <c r="M22" i="14"/>
  <c r="G23" i="14"/>
  <c r="M23" i="14"/>
  <c r="G24" i="14"/>
  <c r="M24" i="14"/>
  <c r="G25" i="14"/>
  <c r="M25" i="14"/>
  <c r="B26" i="14"/>
  <c r="D26" i="14"/>
  <c r="E26" i="15" s="1"/>
  <c r="E26" i="14"/>
  <c r="F26" i="15" s="1"/>
  <c r="F26" i="14"/>
  <c r="G26" i="15" s="1"/>
  <c r="I26" i="14"/>
  <c r="J26" i="14"/>
  <c r="K26" i="15" s="1"/>
  <c r="K26" i="14"/>
  <c r="L26" i="15" s="1"/>
  <c r="M26" i="15"/>
  <c r="B32" i="90"/>
  <c r="D32" i="90" s="1"/>
  <c r="D38" i="25" s="1"/>
  <c r="J60" i="4" s="1"/>
  <c r="D13" i="60"/>
  <c r="D15" i="52"/>
  <c r="D35" i="52" s="1"/>
  <c r="D15" i="91"/>
  <c r="D26" i="91" s="1"/>
  <c r="B40" i="87"/>
  <c r="D15" i="87" s="1"/>
  <c r="D40" i="87" s="1"/>
  <c r="D33" i="25" s="1"/>
  <c r="B25" i="86"/>
  <c r="D15" i="86" s="1"/>
  <c r="D25" i="86" s="1"/>
  <c r="D32" i="25" s="1"/>
  <c r="B23" i="85"/>
  <c r="D15" i="85" s="1"/>
  <c r="D23" i="85" s="1"/>
  <c r="D31" i="25" s="1"/>
  <c r="B27" i="53"/>
  <c r="D15" i="53" s="1"/>
  <c r="D27" i="53" s="1"/>
  <c r="D29" i="25" s="1"/>
  <c r="D19" i="49"/>
  <c r="D42" i="49" s="1"/>
  <c r="D27" i="25" s="1"/>
  <c r="B39" i="50"/>
  <c r="D15" i="50" s="1"/>
  <c r="D39" i="50" s="1"/>
  <c r="D26" i="25" s="1"/>
  <c r="J44" i="4"/>
  <c r="K44" i="4" s="1"/>
  <c r="B33" i="35"/>
  <c r="D16" i="35" s="1"/>
  <c r="D15" i="42"/>
  <c r="D41" i="42" s="1"/>
  <c r="D21" i="25" s="1"/>
  <c r="D18" i="43"/>
  <c r="D34" i="43" s="1"/>
  <c r="D20" i="25" s="1"/>
  <c r="D17" i="38"/>
  <c r="D16" i="41"/>
  <c r="D15" i="32"/>
  <c r="D12" i="25" s="1"/>
  <c r="B33" i="13"/>
  <c r="D18" i="13" s="1"/>
  <c r="I30" i="83"/>
  <c r="E24" i="92"/>
  <c r="I30" i="61"/>
  <c r="E17" i="92"/>
  <c r="E16" i="92"/>
  <c r="E15" i="92"/>
  <c r="I25" i="68"/>
  <c r="I29" i="65"/>
  <c r="E11" i="92"/>
  <c r="G11" i="92" s="1"/>
  <c r="C26" i="64"/>
  <c r="D26" i="64"/>
  <c r="E26" i="64"/>
  <c r="F26" i="64"/>
  <c r="G26" i="64"/>
  <c r="E10" i="92"/>
  <c r="E24" i="63"/>
  <c r="J14" i="4"/>
  <c r="K14" i="4" s="1"/>
  <c r="M14" i="4" s="1"/>
  <c r="E29" i="62"/>
  <c r="H29" i="62"/>
  <c r="E8" i="92"/>
  <c r="J13" i="4" s="1"/>
  <c r="K13" i="4" s="1"/>
  <c r="M13" i="4" s="1"/>
  <c r="E30" i="24"/>
  <c r="G30" i="24"/>
  <c r="I30" i="24"/>
  <c r="E7" i="92"/>
  <c r="J12" i="4" s="1"/>
  <c r="E13" i="92"/>
  <c r="G13" i="92" s="1"/>
  <c r="E14" i="92"/>
  <c r="J19" i="4" s="1"/>
  <c r="K19" i="4" s="1"/>
  <c r="C26" i="11"/>
  <c r="E61" i="4"/>
  <c r="W12" i="4"/>
  <c r="G13" i="4"/>
  <c r="T13" i="4"/>
  <c r="W13" i="4"/>
  <c r="G14" i="4"/>
  <c r="T14" i="4"/>
  <c r="W14" i="4"/>
  <c r="G15" i="4"/>
  <c r="T15" i="4"/>
  <c r="W15" i="4"/>
  <c r="G16" i="4"/>
  <c r="T16" i="4"/>
  <c r="W16" i="4"/>
  <c r="G17" i="4"/>
  <c r="T17" i="4"/>
  <c r="W17" i="4"/>
  <c r="G18" i="4"/>
  <c r="T18" i="4"/>
  <c r="W18" i="4"/>
  <c r="G19" i="4"/>
  <c r="T19" i="4"/>
  <c r="W19" i="4"/>
  <c r="G20" i="4"/>
  <c r="T20" i="4"/>
  <c r="W20" i="4"/>
  <c r="G21" i="4"/>
  <c r="T21" i="4"/>
  <c r="W21" i="4"/>
  <c r="G22" i="4"/>
  <c r="T22" i="4"/>
  <c r="W22" i="4"/>
  <c r="G24" i="4"/>
  <c r="K24" i="4"/>
  <c r="M24" i="4" s="1"/>
  <c r="T24" i="4"/>
  <c r="W24" i="4"/>
  <c r="G25" i="4"/>
  <c r="K25" i="4"/>
  <c r="M25" i="4" s="1"/>
  <c r="T25" i="4"/>
  <c r="W25" i="4"/>
  <c r="G26" i="4"/>
  <c r="K26" i="4"/>
  <c r="M26" i="4" s="1"/>
  <c r="U26" i="4" s="1"/>
  <c r="T26" i="4"/>
  <c r="W26" i="4"/>
  <c r="G27" i="4"/>
  <c r="K27" i="4"/>
  <c r="M27" i="4" s="1"/>
  <c r="U27" i="4" s="1"/>
  <c r="T27" i="4"/>
  <c r="W27" i="4"/>
  <c r="G28" i="4"/>
  <c r="T28" i="4"/>
  <c r="W28" i="4"/>
  <c r="G29" i="4"/>
  <c r="T29" i="4"/>
  <c r="W29" i="4"/>
  <c r="G30" i="4"/>
  <c r="T30" i="4"/>
  <c r="W30" i="4"/>
  <c r="G31" i="4"/>
  <c r="T31" i="4"/>
  <c r="W31" i="4"/>
  <c r="G33" i="4"/>
  <c r="T33" i="4"/>
  <c r="W33" i="4"/>
  <c r="G34" i="4"/>
  <c r="T34" i="4"/>
  <c r="W34" i="4"/>
  <c r="G35" i="4"/>
  <c r="T35" i="4"/>
  <c r="W35" i="4"/>
  <c r="G36" i="4"/>
  <c r="T36" i="4"/>
  <c r="W36" i="4"/>
  <c r="G37" i="4"/>
  <c r="T37" i="4"/>
  <c r="W37" i="4"/>
  <c r="G38" i="4"/>
  <c r="T38" i="4"/>
  <c r="W38" i="4"/>
  <c r="G39" i="4"/>
  <c r="T39" i="4"/>
  <c r="W39" i="4"/>
  <c r="G40" i="4"/>
  <c r="T40" i="4"/>
  <c r="W40" i="4"/>
  <c r="G41" i="4"/>
  <c r="T41" i="4"/>
  <c r="W41" i="4"/>
  <c r="G42" i="4"/>
  <c r="T42" i="4"/>
  <c r="W42" i="4"/>
  <c r="G43" i="4"/>
  <c r="T43" i="4"/>
  <c r="W43" i="4"/>
  <c r="G44" i="4"/>
  <c r="T44" i="4"/>
  <c r="W44" i="4"/>
  <c r="G45" i="4"/>
  <c r="T45" i="4"/>
  <c r="W45" i="4"/>
  <c r="G46" i="4"/>
  <c r="T46" i="4"/>
  <c r="W46" i="4"/>
  <c r="G47" i="4"/>
  <c r="T47" i="4"/>
  <c r="W47" i="4"/>
  <c r="G48" i="4"/>
  <c r="T48" i="4"/>
  <c r="W48" i="4"/>
  <c r="G50" i="4"/>
  <c r="T50" i="4"/>
  <c r="W50" i="4"/>
  <c r="G51" i="4"/>
  <c r="T51" i="4"/>
  <c r="W51" i="4"/>
  <c r="G53" i="4"/>
  <c r="T53" i="4"/>
  <c r="W53" i="4"/>
  <c r="G54" i="4"/>
  <c r="T54" i="4"/>
  <c r="W54" i="4"/>
  <c r="F55" i="4"/>
  <c r="F61" i="4" s="1"/>
  <c r="I55" i="4"/>
  <c r="L55" i="4"/>
  <c r="P55" i="4"/>
  <c r="G56" i="4"/>
  <c r="T56" i="4"/>
  <c r="W56" i="4"/>
  <c r="G58" i="4"/>
  <c r="G59" i="4"/>
  <c r="G60" i="4"/>
  <c r="N67" i="4"/>
  <c r="I14" i="73"/>
  <c r="K14" i="73" s="1"/>
  <c r="M14" i="73"/>
  <c r="Q15" i="73"/>
  <c r="K23" i="73"/>
  <c r="K27" i="73"/>
  <c r="Q27" i="73"/>
  <c r="Q26" i="73" s="1"/>
  <c r="D23" i="73"/>
  <c r="D14" i="73" s="1"/>
  <c r="K60" i="4" l="1"/>
  <c r="M60" i="4" s="1"/>
  <c r="U60" i="4" s="1"/>
  <c r="V60" i="4" s="1"/>
  <c r="D37" i="25"/>
  <c r="N23" i="73"/>
  <c r="R23" i="73" s="1"/>
  <c r="S23" i="73" s="1"/>
  <c r="T23" i="73" s="1"/>
  <c r="E27" i="15"/>
  <c r="F27" i="15"/>
  <c r="G26" i="14"/>
  <c r="H26" i="15" s="1"/>
  <c r="F87" i="16"/>
  <c r="I26" i="64"/>
  <c r="W55" i="4"/>
  <c r="P61" i="4"/>
  <c r="V26" i="4"/>
  <c r="J37" i="4"/>
  <c r="G27" i="15"/>
  <c r="G55" i="4"/>
  <c r="N27" i="73"/>
  <c r="U27" i="73"/>
  <c r="E36" i="2"/>
  <c r="B31" i="28"/>
  <c r="D19" i="28" s="1"/>
  <c r="D31" i="28" s="1"/>
  <c r="D30" i="60"/>
  <c r="J54" i="4"/>
  <c r="K54" i="4" s="1"/>
  <c r="J53" i="4"/>
  <c r="J52" i="4"/>
  <c r="J50" i="4"/>
  <c r="K50" i="4" s="1"/>
  <c r="J47" i="4"/>
  <c r="K47" i="4" s="1"/>
  <c r="D33" i="35"/>
  <c r="D38" i="41"/>
  <c r="D14" i="25" s="1"/>
  <c r="D33" i="13"/>
  <c r="D9" i="25" s="1"/>
  <c r="J33" i="4"/>
  <c r="J42" i="4"/>
  <c r="J48" i="4"/>
  <c r="K48" i="4" s="1"/>
  <c r="J56" i="4"/>
  <c r="J41" i="4"/>
  <c r="K41" i="4" s="1"/>
  <c r="D39" i="38"/>
  <c r="M29" i="73"/>
  <c r="Q14" i="73"/>
  <c r="Q29" i="73" s="1"/>
  <c r="G23" i="73"/>
  <c r="U23" i="73" s="1"/>
  <c r="K12" i="4"/>
  <c r="G24" i="92"/>
  <c r="J29" i="4"/>
  <c r="K29" i="4" s="1"/>
  <c r="Z29" i="4" s="1"/>
  <c r="J15" i="4"/>
  <c r="K15" i="4" s="1"/>
  <c r="M15" i="4" s="1"/>
  <c r="Z27" i="4"/>
  <c r="V27" i="4"/>
  <c r="Q27" i="4"/>
  <c r="R27" i="4" s="1"/>
  <c r="AB27" i="4" s="1"/>
  <c r="N27" i="4"/>
  <c r="AA27" i="4" s="1"/>
  <c r="N26" i="4"/>
  <c r="AA26" i="4" s="1"/>
  <c r="G17" i="92"/>
  <c r="G15" i="92"/>
  <c r="G29" i="62"/>
  <c r="K17" i="62"/>
  <c r="G14" i="92"/>
  <c r="L27" i="15"/>
  <c r="K27" i="15"/>
  <c r="D24" i="63"/>
  <c r="B30" i="24"/>
  <c r="B29" i="62"/>
  <c r="U25" i="4"/>
  <c r="V25" i="4" s="1"/>
  <c r="Q25" i="4"/>
  <c r="R25" i="4" s="1"/>
  <c r="AB25" i="4" s="1"/>
  <c r="N25" i="4"/>
  <c r="AA25" i="4" s="1"/>
  <c r="J20" i="4"/>
  <c r="K20" i="4" s="1"/>
  <c r="Z20" i="4" s="1"/>
  <c r="U15" i="73"/>
  <c r="H25" i="15"/>
  <c r="T55" i="4"/>
  <c r="I29" i="62"/>
  <c r="J16" i="4"/>
  <c r="K16" i="4" s="1"/>
  <c r="Z16" i="4" s="1"/>
  <c r="R15" i="73"/>
  <c r="S15" i="73" s="1"/>
  <c r="T15" i="73" s="1"/>
  <c r="I29" i="73"/>
  <c r="F29" i="62"/>
  <c r="N24" i="4"/>
  <c r="AA24" i="4" s="1"/>
  <c r="Q24" i="4"/>
  <c r="R24" i="4" s="1"/>
  <c r="AB24" i="4" s="1"/>
  <c r="I61" i="4"/>
  <c r="C29" i="62"/>
  <c r="F29" i="73"/>
  <c r="G16" i="92"/>
  <c r="J21" i="4"/>
  <c r="K21" i="4" s="1"/>
  <c r="Z21" i="4" s="1"/>
  <c r="U24" i="4"/>
  <c r="V24" i="4" s="1"/>
  <c r="F30" i="24"/>
  <c r="C30" i="24"/>
  <c r="D30" i="24"/>
  <c r="D29" i="62"/>
  <c r="B26" i="64"/>
  <c r="N13" i="4"/>
  <c r="Q13" i="4"/>
  <c r="R13" i="4" s="1"/>
  <c r="AB13" i="4" s="1"/>
  <c r="Q26" i="4"/>
  <c r="R26" i="4" s="1"/>
  <c r="AB26" i="4" s="1"/>
  <c r="Y41" i="24"/>
  <c r="Y42" i="24" s="1"/>
  <c r="J18" i="4"/>
  <c r="K18" i="4" s="1"/>
  <c r="Z18" i="4" s="1"/>
  <c r="Z25" i="4"/>
  <c r="C24" i="63"/>
  <c r="Z26" i="4"/>
  <c r="L61" i="4"/>
  <c r="F65" i="4"/>
  <c r="Z24" i="4"/>
  <c r="Z19" i="4"/>
  <c r="M19" i="4"/>
  <c r="Z14" i="4"/>
  <c r="U14" i="4"/>
  <c r="V14" i="4" s="1"/>
  <c r="G61" i="4"/>
  <c r="N14" i="4"/>
  <c r="Q14" i="4"/>
  <c r="R14" i="4" s="1"/>
  <c r="AB14" i="4" s="1"/>
  <c r="U13" i="4"/>
  <c r="V13" i="4" s="1"/>
  <c r="M44" i="4"/>
  <c r="U44" i="4" s="1"/>
  <c r="V44" i="4" s="1"/>
  <c r="Z44" i="4"/>
  <c r="Z13" i="4"/>
  <c r="M27" i="15"/>
  <c r="N25" i="15"/>
  <c r="M26" i="14"/>
  <c r="D31" i="2" s="1"/>
  <c r="H26" i="64"/>
  <c r="B24" i="63"/>
  <c r="Z60" i="4" l="1"/>
  <c r="D17" i="25"/>
  <c r="J38" i="4" s="1"/>
  <c r="K38" i="4" s="1"/>
  <c r="Q60" i="4"/>
  <c r="R60" i="4" s="1"/>
  <c r="AB60" i="4" s="1"/>
  <c r="N60" i="4"/>
  <c r="AA60" i="4" s="1"/>
  <c r="X60" i="4"/>
  <c r="Y60" i="4" s="1"/>
  <c r="D22" i="25"/>
  <c r="J43" i="4" s="1"/>
  <c r="K43" i="4" s="1"/>
  <c r="D36" i="25"/>
  <c r="J58" i="4" s="1"/>
  <c r="J59" i="4"/>
  <c r="K59" i="4" s="1"/>
  <c r="M59" i="4" s="1"/>
  <c r="H27" i="15"/>
  <c r="E35" i="15" s="1"/>
  <c r="O23" i="73"/>
  <c r="V23" i="73" s="1"/>
  <c r="D26" i="15"/>
  <c r="D27" i="15" s="1"/>
  <c r="H57" i="4"/>
  <c r="H49" i="4"/>
  <c r="H32" i="4"/>
  <c r="I26" i="2"/>
  <c r="J26" i="2" s="1"/>
  <c r="I31" i="2" s="1"/>
  <c r="W61" i="4"/>
  <c r="I20" i="2"/>
  <c r="I21" i="2"/>
  <c r="N14" i="73"/>
  <c r="O14" i="73" s="1"/>
  <c r="J30" i="4"/>
  <c r="K30" i="4" s="1"/>
  <c r="O27" i="73"/>
  <c r="R27" i="73"/>
  <c r="S27" i="73" s="1"/>
  <c r="T27" i="73" s="1"/>
  <c r="D26" i="73"/>
  <c r="D29" i="73" s="1"/>
  <c r="Z54" i="4"/>
  <c r="M54" i="4"/>
  <c r="N54" i="4" s="1"/>
  <c r="K53" i="4"/>
  <c r="M50" i="4"/>
  <c r="Z50" i="4"/>
  <c r="E12" i="92"/>
  <c r="K33" i="4"/>
  <c r="K37" i="4"/>
  <c r="K42" i="4"/>
  <c r="M48" i="4"/>
  <c r="U48" i="4" s="1"/>
  <c r="V48" i="4" s="1"/>
  <c r="Z48" i="4"/>
  <c r="K56" i="4"/>
  <c r="Z41" i="4"/>
  <c r="M41" i="4"/>
  <c r="Q41" i="4" s="1"/>
  <c r="R41" i="4" s="1"/>
  <c r="AB41" i="4" s="1"/>
  <c r="E26" i="73"/>
  <c r="F10" i="92"/>
  <c r="G10" i="92" s="1"/>
  <c r="X27" i="4"/>
  <c r="Y27" i="4" s="1"/>
  <c r="M16" i="4"/>
  <c r="N16" i="4" s="1"/>
  <c r="Z15" i="4"/>
  <c r="D30" i="2"/>
  <c r="E31" i="2" s="1"/>
  <c r="J31" i="4"/>
  <c r="K31" i="4" s="1"/>
  <c r="X24" i="4"/>
  <c r="Y24" i="4" s="1"/>
  <c r="X13" i="4"/>
  <c r="Y13" i="4" s="1"/>
  <c r="M29" i="4"/>
  <c r="Q29" i="4" s="1"/>
  <c r="R29" i="4" s="1"/>
  <c r="J22" i="4"/>
  <c r="M21" i="4"/>
  <c r="U21" i="4" s="1"/>
  <c r="V21" i="4" s="1"/>
  <c r="M12" i="4"/>
  <c r="N26" i="15"/>
  <c r="N27" i="15" s="1"/>
  <c r="K29" i="62"/>
  <c r="V15" i="73"/>
  <c r="J29" i="62"/>
  <c r="F8" i="92" s="1"/>
  <c r="G8" i="92" s="1"/>
  <c r="M20" i="4"/>
  <c r="U20" i="4" s="1"/>
  <c r="V20" i="4" s="1"/>
  <c r="M18" i="4"/>
  <c r="X26" i="4"/>
  <c r="Y26" i="4" s="1"/>
  <c r="K52" i="4"/>
  <c r="R14" i="73"/>
  <c r="X25" i="4"/>
  <c r="Y25" i="4" s="1"/>
  <c r="H52" i="4"/>
  <c r="H23" i="4"/>
  <c r="G24" i="63"/>
  <c r="F9" i="92" s="1"/>
  <c r="G9" i="92" s="1"/>
  <c r="T61" i="4"/>
  <c r="N19" i="4"/>
  <c r="AA19" i="4" s="1"/>
  <c r="Q19" i="4"/>
  <c r="R19" i="4" s="1"/>
  <c r="AB19" i="4" s="1"/>
  <c r="U19" i="4"/>
  <c r="V19" i="4" s="1"/>
  <c r="H35" i="4"/>
  <c r="H56" i="4"/>
  <c r="H12" i="4"/>
  <c r="H14" i="4"/>
  <c r="H36" i="4"/>
  <c r="H55" i="4"/>
  <c r="H21" i="4"/>
  <c r="H60" i="4"/>
  <c r="H33" i="4"/>
  <c r="H16" i="4"/>
  <c r="H48" i="4"/>
  <c r="H19" i="4"/>
  <c r="H43" i="4"/>
  <c r="H45" i="4"/>
  <c r="H18" i="4"/>
  <c r="H51" i="4"/>
  <c r="H25" i="4"/>
  <c r="H46" i="4"/>
  <c r="H40" i="4"/>
  <c r="H41" i="4"/>
  <c r="H24" i="4"/>
  <c r="H17" i="4"/>
  <c r="H29" i="4"/>
  <c r="H37" i="4"/>
  <c r="H20" i="4"/>
  <c r="H15" i="4"/>
  <c r="H47" i="4"/>
  <c r="H13" i="4"/>
  <c r="H28" i="4"/>
  <c r="H39" i="4"/>
  <c r="H34" i="4"/>
  <c r="H54" i="4"/>
  <c r="H42" i="4"/>
  <c r="H44" i="4"/>
  <c r="H38" i="4"/>
  <c r="H22" i="4"/>
  <c r="H26" i="4"/>
  <c r="H50" i="4"/>
  <c r="H31" i="4"/>
  <c r="H53" i="4"/>
  <c r="H59" i="4"/>
  <c r="H30" i="4"/>
  <c r="H27" i="4"/>
  <c r="N15" i="4"/>
  <c r="Q15" i="4"/>
  <c r="R15" i="4" s="1"/>
  <c r="Z12" i="4"/>
  <c r="AA14" i="4"/>
  <c r="X14" i="4"/>
  <c r="Y14" i="4" s="1"/>
  <c r="AA13" i="4"/>
  <c r="U15" i="4"/>
  <c r="V15" i="4" s="1"/>
  <c r="N44" i="4"/>
  <c r="Q44" i="4"/>
  <c r="R44" i="4" s="1"/>
  <c r="M47" i="4"/>
  <c r="Z47" i="4"/>
  <c r="H11" i="4"/>
  <c r="K30" i="24"/>
  <c r="F7" i="92" s="1"/>
  <c r="L30" i="24"/>
  <c r="Z59" i="4" l="1"/>
  <c r="Z38" i="4"/>
  <c r="M38" i="4"/>
  <c r="U38" i="4" s="1"/>
  <c r="V38" i="4" s="1"/>
  <c r="Z43" i="4"/>
  <c r="M43" i="4"/>
  <c r="J55" i="4"/>
  <c r="K58" i="4"/>
  <c r="M58" i="4" s="1"/>
  <c r="J21" i="2"/>
  <c r="K21" i="2" s="1"/>
  <c r="N59" i="4"/>
  <c r="AA59" i="4" s="1"/>
  <c r="Q59" i="4"/>
  <c r="R59" i="4" s="1"/>
  <c r="AB59" i="4" s="1"/>
  <c r="U59" i="4"/>
  <c r="V59" i="4" s="1"/>
  <c r="D18" i="45"/>
  <c r="D27" i="45" s="1"/>
  <c r="Q54" i="4"/>
  <c r="R54" i="4" s="1"/>
  <c r="AB54" i="4" s="1"/>
  <c r="J35" i="4"/>
  <c r="K35" i="4" s="1"/>
  <c r="G12" i="92"/>
  <c r="K22" i="4"/>
  <c r="Z22" i="4" s="1"/>
  <c r="U54" i="4"/>
  <c r="V54" i="4" s="1"/>
  <c r="Z30" i="4"/>
  <c r="M30" i="4"/>
  <c r="U30" i="4" s="1"/>
  <c r="V30" i="4" s="1"/>
  <c r="N38" i="4"/>
  <c r="AA38" i="4" s="1"/>
  <c r="U41" i="4"/>
  <c r="V41" i="4" s="1"/>
  <c r="N41" i="4"/>
  <c r="AA41" i="4" s="1"/>
  <c r="D16" i="11"/>
  <c r="V27" i="73"/>
  <c r="K55" i="4"/>
  <c r="Z55" i="4" s="1"/>
  <c r="M53" i="4"/>
  <c r="Z53" i="4"/>
  <c r="U50" i="4"/>
  <c r="V50" i="4" s="1"/>
  <c r="N50" i="4"/>
  <c r="AA50" i="4" s="1"/>
  <c r="Q50" i="4"/>
  <c r="J17" i="4"/>
  <c r="K17" i="4" s="1"/>
  <c r="M17" i="4" s="1"/>
  <c r="N17" i="4" s="1"/>
  <c r="AA17" i="4" s="1"/>
  <c r="Q16" i="4"/>
  <c r="R16" i="4" s="1"/>
  <c r="AB16" i="4" s="1"/>
  <c r="U16" i="4"/>
  <c r="V16" i="4" s="1"/>
  <c r="F25" i="92"/>
  <c r="Q38" i="4"/>
  <c r="N48" i="4"/>
  <c r="AA48" i="4" s="1"/>
  <c r="Q48" i="4"/>
  <c r="R48" i="4" s="1"/>
  <c r="AB48" i="4" s="1"/>
  <c r="M33" i="4"/>
  <c r="Z33" i="4"/>
  <c r="M37" i="4"/>
  <c r="Z37" i="4"/>
  <c r="M42" i="4"/>
  <c r="Z42" i="4"/>
  <c r="M56" i="4"/>
  <c r="Z56" i="4"/>
  <c r="J34" i="4"/>
  <c r="K34" i="4" s="1"/>
  <c r="J40" i="4"/>
  <c r="K40" i="4" s="1"/>
  <c r="M40" i="4" s="1"/>
  <c r="E14" i="73"/>
  <c r="E29" i="73" s="1"/>
  <c r="Z31" i="4"/>
  <c r="M31" i="4"/>
  <c r="N31" i="4" s="1"/>
  <c r="AA31" i="4" s="1"/>
  <c r="U29" i="4"/>
  <c r="V29" i="4" s="1"/>
  <c r="X29" i="4"/>
  <c r="Y29" i="4" s="1"/>
  <c r="N29" i="4"/>
  <c r="AA29" i="4" s="1"/>
  <c r="K23" i="4"/>
  <c r="M23" i="4" s="1"/>
  <c r="N21" i="4"/>
  <c r="AA21" i="4" s="1"/>
  <c r="Q21" i="4"/>
  <c r="R21" i="4" s="1"/>
  <c r="AB21" i="4" s="1"/>
  <c r="Q20" i="4"/>
  <c r="R20" i="4" s="1"/>
  <c r="AB20" i="4" s="1"/>
  <c r="N20" i="4"/>
  <c r="AA20" i="4" s="1"/>
  <c r="Q12" i="4"/>
  <c r="U18" i="4"/>
  <c r="V18" i="4" s="1"/>
  <c r="Q18" i="4"/>
  <c r="N18" i="4"/>
  <c r="AA18" i="4" s="1"/>
  <c r="Z52" i="4"/>
  <c r="M52" i="4"/>
  <c r="S14" i="73"/>
  <c r="X41" i="4"/>
  <c r="Y41" i="4" s="1"/>
  <c r="X44" i="4"/>
  <c r="Y44" i="4" s="1"/>
  <c r="Q43" i="4"/>
  <c r="R43" i="4" s="1"/>
  <c r="AB43" i="4" s="1"/>
  <c r="N43" i="4"/>
  <c r="AA43" i="4" s="1"/>
  <c r="U43" i="4"/>
  <c r="V43" i="4" s="1"/>
  <c r="X19" i="4"/>
  <c r="Y19" i="4" s="1"/>
  <c r="H61" i="4"/>
  <c r="X15" i="4"/>
  <c r="Y15" i="4" s="1"/>
  <c r="Q47" i="4"/>
  <c r="R47" i="4" s="1"/>
  <c r="N47" i="4"/>
  <c r="U47" i="4"/>
  <c r="V47" i="4" s="1"/>
  <c r="AA54" i="4"/>
  <c r="N12" i="4"/>
  <c r="U12" i="4"/>
  <c r="V12" i="4" s="1"/>
  <c r="AA16" i="4"/>
  <c r="AB44" i="4"/>
  <c r="AB29" i="4"/>
  <c r="AA15" i="4"/>
  <c r="AA44" i="4"/>
  <c r="AB15" i="4"/>
  <c r="G7" i="92"/>
  <c r="Z58" i="4" l="1"/>
  <c r="D24" i="25"/>
  <c r="D39" i="25" s="1"/>
  <c r="N58" i="4"/>
  <c r="AA58" i="4" s="1"/>
  <c r="Q58" i="4"/>
  <c r="R58" i="4" s="1"/>
  <c r="AB58" i="4" s="1"/>
  <c r="U58" i="4"/>
  <c r="V58" i="4" s="1"/>
  <c r="X59" i="4"/>
  <c r="Y59" i="4" s="1"/>
  <c r="I30" i="2"/>
  <c r="X54" i="4"/>
  <c r="Y54" i="4" s="1"/>
  <c r="M35" i="4"/>
  <c r="Z35" i="4"/>
  <c r="M22" i="4"/>
  <c r="U22" i="4" s="1"/>
  <c r="V22" i="4" s="1"/>
  <c r="R38" i="4"/>
  <c r="AB38" i="4" s="1"/>
  <c r="J36" i="4"/>
  <c r="K36" i="4" s="1"/>
  <c r="N30" i="4"/>
  <c r="AA30" i="4" s="1"/>
  <c r="Q30" i="4"/>
  <c r="R30" i="4" s="1"/>
  <c r="AB30" i="4" s="1"/>
  <c r="J26" i="73"/>
  <c r="J29" i="73" s="1"/>
  <c r="X16" i="4"/>
  <c r="Y16" i="4" s="1"/>
  <c r="Q17" i="4"/>
  <c r="R17" i="4" s="1"/>
  <c r="AB17" i="4" s="1"/>
  <c r="Z17" i="4"/>
  <c r="U17" i="4"/>
  <c r="V17" i="4" s="1"/>
  <c r="X38" i="4"/>
  <c r="Y38" i="4" s="1"/>
  <c r="G26" i="73"/>
  <c r="K26" i="73"/>
  <c r="M55" i="4"/>
  <c r="N55" i="4" s="1"/>
  <c r="Q53" i="4"/>
  <c r="R53" i="4" s="1"/>
  <c r="AB53" i="4" s="1"/>
  <c r="N53" i="4"/>
  <c r="AA53" i="4" s="1"/>
  <c r="U53" i="4"/>
  <c r="V53" i="4" s="1"/>
  <c r="X50" i="4"/>
  <c r="Y50" i="4" s="1"/>
  <c r="R50" i="4"/>
  <c r="AB50" i="4" s="1"/>
  <c r="X48" i="4"/>
  <c r="Y48" i="4" s="1"/>
  <c r="N33" i="4"/>
  <c r="AA33" i="4" s="1"/>
  <c r="Q33" i="4"/>
  <c r="R33" i="4" s="1"/>
  <c r="AB33" i="4" s="1"/>
  <c r="U33" i="4"/>
  <c r="V33" i="4" s="1"/>
  <c r="N37" i="4"/>
  <c r="AA37" i="4" s="1"/>
  <c r="Q37" i="4"/>
  <c r="R37" i="4" s="1"/>
  <c r="AB37" i="4" s="1"/>
  <c r="U37" i="4"/>
  <c r="V37" i="4" s="1"/>
  <c r="Q42" i="4"/>
  <c r="R42" i="4" s="1"/>
  <c r="AB42" i="4" s="1"/>
  <c r="N42" i="4"/>
  <c r="AA42" i="4" s="1"/>
  <c r="U42" i="4"/>
  <c r="V42" i="4" s="1"/>
  <c r="N56" i="4"/>
  <c r="AA56" i="4" s="1"/>
  <c r="Q56" i="4"/>
  <c r="U56" i="4"/>
  <c r="V56" i="4" s="1"/>
  <c r="G14" i="73"/>
  <c r="U14" i="73" s="1"/>
  <c r="U31" i="4"/>
  <c r="V31" i="4" s="1"/>
  <c r="Q31" i="4"/>
  <c r="R31" i="4" s="1"/>
  <c r="AB31" i="4" s="1"/>
  <c r="X12" i="4"/>
  <c r="Y12" i="4" s="1"/>
  <c r="R12" i="4"/>
  <c r="Z40" i="4"/>
  <c r="X21" i="4"/>
  <c r="Y21" i="4" s="1"/>
  <c r="Z34" i="4"/>
  <c r="M34" i="4"/>
  <c r="Z23" i="4"/>
  <c r="X20" i="4"/>
  <c r="Y20" i="4" s="1"/>
  <c r="Q40" i="4"/>
  <c r="R40" i="4" s="1"/>
  <c r="AB40" i="4" s="1"/>
  <c r="N40" i="4"/>
  <c r="AA40" i="4" s="1"/>
  <c r="U40" i="4"/>
  <c r="V40" i="4" s="1"/>
  <c r="J39" i="4"/>
  <c r="K39" i="4" s="1"/>
  <c r="R18" i="4"/>
  <c r="AB18" i="4" s="1"/>
  <c r="X18" i="4"/>
  <c r="Y18" i="4" s="1"/>
  <c r="N23" i="4"/>
  <c r="AA23" i="4" s="1"/>
  <c r="Q23" i="4"/>
  <c r="R23" i="4" s="1"/>
  <c r="AB23" i="4" s="1"/>
  <c r="U23" i="4"/>
  <c r="V23" i="4" s="1"/>
  <c r="X43" i="4"/>
  <c r="Y43" i="4" s="1"/>
  <c r="Q52" i="4"/>
  <c r="R52" i="4" s="1"/>
  <c r="AB52" i="4" s="1"/>
  <c r="N52" i="4"/>
  <c r="AA52" i="4" s="1"/>
  <c r="U52" i="4"/>
  <c r="V52" i="4" s="1"/>
  <c r="T14" i="73"/>
  <c r="AA12" i="4"/>
  <c r="AB47" i="4"/>
  <c r="X47" i="4"/>
  <c r="Y47" i="4" s="1"/>
  <c r="AA47" i="4"/>
  <c r="J45" i="4" l="1"/>
  <c r="K45" i="4" s="1"/>
  <c r="X58" i="4"/>
  <c r="Y58" i="4" s="1"/>
  <c r="U35" i="4"/>
  <c r="V35" i="4" s="1"/>
  <c r="N35" i="4"/>
  <c r="AA35" i="4" s="1"/>
  <c r="Q35" i="4"/>
  <c r="R35" i="4" s="1"/>
  <c r="AB35" i="4" s="1"/>
  <c r="Q22" i="4"/>
  <c r="X22" i="4" s="1"/>
  <c r="Y22" i="4" s="1"/>
  <c r="N22" i="4"/>
  <c r="AA22" i="4" s="1"/>
  <c r="R56" i="4"/>
  <c r="AB56" i="4" s="1"/>
  <c r="Q55" i="4"/>
  <c r="R55" i="4" s="1"/>
  <c r="AB55" i="4" s="1"/>
  <c r="X30" i="4"/>
  <c r="Y30" i="4" s="1"/>
  <c r="X17" i="4"/>
  <c r="Y17" i="4" s="1"/>
  <c r="X53" i="4"/>
  <c r="Y53" i="4" s="1"/>
  <c r="U26" i="73"/>
  <c r="K29" i="73"/>
  <c r="N26" i="73"/>
  <c r="N29" i="73" s="1"/>
  <c r="U55" i="4"/>
  <c r="V55" i="4" s="1"/>
  <c r="X33" i="4"/>
  <c r="Y33" i="4" s="1"/>
  <c r="X42" i="4"/>
  <c r="Y42" i="4" s="1"/>
  <c r="X37" i="4"/>
  <c r="Y37" i="4" s="1"/>
  <c r="X56" i="4"/>
  <c r="Y56" i="4" s="1"/>
  <c r="M36" i="4"/>
  <c r="U36" i="4" s="1"/>
  <c r="V36" i="4" s="1"/>
  <c r="Z36" i="4"/>
  <c r="X31" i="4"/>
  <c r="Y31" i="4" s="1"/>
  <c r="G29" i="73"/>
  <c r="V14" i="73"/>
  <c r="U34" i="4"/>
  <c r="V34" i="4" s="1"/>
  <c r="N34" i="4"/>
  <c r="AA34" i="4" s="1"/>
  <c r="Q34" i="4"/>
  <c r="R34" i="4" s="1"/>
  <c r="AB34" i="4" s="1"/>
  <c r="X52" i="4"/>
  <c r="Y52" i="4" s="1"/>
  <c r="X40" i="4"/>
  <c r="Y40" i="4" s="1"/>
  <c r="Z39" i="4"/>
  <c r="M39" i="4"/>
  <c r="X23" i="4"/>
  <c r="Y23" i="4" s="1"/>
  <c r="AB12" i="4"/>
  <c r="AA55" i="4"/>
  <c r="Z45" i="4" l="1"/>
  <c r="M45" i="4"/>
  <c r="H17" i="73"/>
  <c r="H18" i="73"/>
  <c r="L18" i="73"/>
  <c r="L17" i="73"/>
  <c r="X35" i="4"/>
  <c r="Y35" i="4" s="1"/>
  <c r="R22" i="4"/>
  <c r="AB22" i="4" s="1"/>
  <c r="L15" i="73"/>
  <c r="L14" i="73"/>
  <c r="L27" i="73"/>
  <c r="L23" i="73"/>
  <c r="L16" i="73"/>
  <c r="R26" i="73"/>
  <c r="R29" i="73" s="1"/>
  <c r="D26" i="11"/>
  <c r="O26" i="73"/>
  <c r="I17" i="2"/>
  <c r="Q36" i="4"/>
  <c r="X36" i="4" s="1"/>
  <c r="Y36" i="4" s="1"/>
  <c r="N36" i="4"/>
  <c r="AA36" i="4" s="1"/>
  <c r="X55" i="4"/>
  <c r="Y55" i="4" s="1"/>
  <c r="H27" i="73"/>
  <c r="H26" i="73"/>
  <c r="U29" i="73"/>
  <c r="H23" i="73"/>
  <c r="H14" i="73"/>
  <c r="H15" i="73"/>
  <c r="H16" i="73"/>
  <c r="X34" i="4"/>
  <c r="Y34" i="4" s="1"/>
  <c r="N39" i="4"/>
  <c r="AA39" i="4" s="1"/>
  <c r="Q39" i="4"/>
  <c r="R39" i="4" s="1"/>
  <c r="AB39" i="4" s="1"/>
  <c r="U39" i="4"/>
  <c r="V39" i="4" s="1"/>
  <c r="Q45" i="4" l="1"/>
  <c r="R45" i="4" s="1"/>
  <c r="AB45" i="4" s="1"/>
  <c r="U45" i="4"/>
  <c r="V45" i="4" s="1"/>
  <c r="N45" i="4"/>
  <c r="AA45" i="4" s="1"/>
  <c r="R36" i="4"/>
  <c r="AB36" i="4" s="1"/>
  <c r="L26" i="73"/>
  <c r="L29" i="73" s="1"/>
  <c r="V26" i="73"/>
  <c r="E27" i="2"/>
  <c r="O29" i="73"/>
  <c r="T26" i="73"/>
  <c r="T29" i="73" s="1"/>
  <c r="S26" i="73"/>
  <c r="S29" i="73" s="1"/>
  <c r="H29" i="73"/>
  <c r="X39" i="4"/>
  <c r="Y39" i="4" s="1"/>
  <c r="X45" i="4" l="1"/>
  <c r="Y45" i="4" s="1"/>
  <c r="P18" i="73"/>
  <c r="P23" i="73"/>
  <c r="P17" i="73"/>
  <c r="P27" i="73"/>
  <c r="P16" i="73"/>
  <c r="P15" i="73"/>
  <c r="V29" i="73"/>
  <c r="E38" i="2" l="1"/>
  <c r="P26" i="73"/>
  <c r="P14" i="73"/>
  <c r="P29" i="73" l="1"/>
  <c r="J46" i="4" l="1"/>
  <c r="K46" i="4" s="1"/>
  <c r="Z46" i="4" s="1"/>
  <c r="M46" i="4" l="1"/>
  <c r="Q46" i="4" s="1"/>
  <c r="R46" i="4" s="1"/>
  <c r="AB46" i="4" s="1"/>
  <c r="U46" i="4" l="1"/>
  <c r="V46" i="4" s="1"/>
  <c r="X46" i="4"/>
  <c r="Y46" i="4" s="1"/>
  <c r="N46" i="4"/>
  <c r="AA46" i="4" s="1"/>
  <c r="E23" i="92"/>
  <c r="J28" i="4" s="1"/>
  <c r="E25" i="92" l="1"/>
  <c r="G23" i="92"/>
  <c r="G25" i="92" s="1"/>
  <c r="K28" i="4" l="1"/>
  <c r="M28" i="4" l="1"/>
  <c r="Z28" i="4"/>
  <c r="U28" i="4" l="1"/>
  <c r="V28" i="4" s="1"/>
  <c r="N28" i="4"/>
  <c r="AA28" i="4" s="1"/>
  <c r="Q28" i="4"/>
  <c r="X28" i="4" l="1"/>
  <c r="Y28" i="4" s="1"/>
  <c r="R28" i="4"/>
  <c r="AB28" i="4" s="1"/>
  <c r="J11" i="4" l="1"/>
  <c r="K51" i="4" l="1"/>
  <c r="K11" i="4" s="1"/>
  <c r="Z11" i="4" s="1"/>
  <c r="J61" i="4"/>
  <c r="M51" i="4" l="1"/>
  <c r="M11" i="4" s="1"/>
  <c r="N11" i="4" s="1"/>
  <c r="Z51" i="4"/>
  <c r="K63" i="4"/>
  <c r="K62" i="4"/>
  <c r="K61" i="4"/>
  <c r="Z61" i="4" s="1"/>
  <c r="U51" i="4" l="1"/>
  <c r="V51" i="4" s="1"/>
  <c r="Q51" i="4"/>
  <c r="Q11" i="4" s="1"/>
  <c r="N51" i="4"/>
  <c r="AA51" i="4" s="1"/>
  <c r="M61" i="4"/>
  <c r="N61" i="4" s="1"/>
  <c r="O20" i="4" s="1"/>
  <c r="U11" i="4"/>
  <c r="V11" i="4" s="1"/>
  <c r="AA11" i="4"/>
  <c r="X51" i="4" l="1"/>
  <c r="Y51" i="4" s="1"/>
  <c r="R51" i="4"/>
  <c r="AB51" i="4" s="1"/>
  <c r="O29" i="4"/>
  <c r="O32" i="4"/>
  <c r="O41" i="4"/>
  <c r="O11" i="4"/>
  <c r="O26" i="4"/>
  <c r="O52" i="4"/>
  <c r="O40" i="4"/>
  <c r="O39" i="4"/>
  <c r="O44" i="4"/>
  <c r="O47" i="4"/>
  <c r="O21" i="4"/>
  <c r="O24" i="4"/>
  <c r="U61" i="4"/>
  <c r="V61" i="4" s="1"/>
  <c r="O48" i="4"/>
  <c r="O28" i="4"/>
  <c r="AA61" i="4"/>
  <c r="O53" i="4"/>
  <c r="O60" i="4"/>
  <c r="O13" i="4"/>
  <c r="O17" i="4"/>
  <c r="O12" i="4"/>
  <c r="O37" i="4"/>
  <c r="O23" i="4"/>
  <c r="O50" i="4"/>
  <c r="O36" i="4"/>
  <c r="O42" i="4"/>
  <c r="O57" i="4"/>
  <c r="O30" i="4"/>
  <c r="O58" i="4"/>
  <c r="O16" i="4"/>
  <c r="O43" i="4"/>
  <c r="O25" i="4"/>
  <c r="O31" i="4"/>
  <c r="O33" i="4"/>
  <c r="O19" i="4"/>
  <c r="O15" i="4"/>
  <c r="O18" i="4"/>
  <c r="O59" i="4"/>
  <c r="O34" i="4"/>
  <c r="O49" i="4"/>
  <c r="O54" i="4"/>
  <c r="O27" i="4"/>
  <c r="O55" i="4"/>
  <c r="O22" i="4"/>
  <c r="O38" i="4"/>
  <c r="O51" i="4"/>
  <c r="O45" i="4"/>
  <c r="O46" i="4"/>
  <c r="O56" i="4"/>
  <c r="O14" i="4"/>
  <c r="O35" i="4"/>
  <c r="R11" i="4"/>
  <c r="I16" i="2" s="1"/>
  <c r="Q61" i="4"/>
  <c r="X61" i="4" s="1"/>
  <c r="Y61" i="4" s="1"/>
  <c r="X11" i="4"/>
  <c r="Y11" i="4" s="1"/>
  <c r="O61" i="4" l="1"/>
  <c r="J17" i="2"/>
  <c r="I29" i="2" s="1"/>
  <c r="AB11" i="4"/>
  <c r="R61" i="4"/>
  <c r="S49" i="4" l="1"/>
  <c r="S58" i="4"/>
  <c r="S59" i="4"/>
  <c r="S60" i="4"/>
  <c r="S57" i="4"/>
  <c r="S11" i="4"/>
  <c r="S32" i="4"/>
  <c r="S17" i="4"/>
  <c r="S34" i="4"/>
  <c r="S12" i="4"/>
  <c r="S21" i="4"/>
  <c r="S36" i="4"/>
  <c r="S15" i="4"/>
  <c r="S47" i="4"/>
  <c r="S30" i="4"/>
  <c r="S27" i="4"/>
  <c r="S48" i="4"/>
  <c r="S18" i="4"/>
  <c r="S16" i="4"/>
  <c r="S29" i="4"/>
  <c r="S43" i="4"/>
  <c r="S39" i="4"/>
  <c r="S46" i="4"/>
  <c r="S56" i="4"/>
  <c r="S50" i="4"/>
  <c r="S41" i="4"/>
  <c r="S52" i="4"/>
  <c r="AB61" i="4"/>
  <c r="S19" i="4"/>
  <c r="S20" i="4"/>
  <c r="S42" i="4"/>
  <c r="S37" i="4"/>
  <c r="S31" i="4"/>
  <c r="S53" i="4"/>
  <c r="S14" i="4"/>
  <c r="S45" i="4"/>
  <c r="S28" i="4"/>
  <c r="S13" i="4"/>
  <c r="S23" i="4"/>
  <c r="S25" i="4"/>
  <c r="S24" i="4"/>
  <c r="S22" i="4"/>
  <c r="S40" i="4"/>
  <c r="S44" i="4"/>
  <c r="S55" i="4"/>
  <c r="S54" i="4"/>
  <c r="S35" i="4"/>
  <c r="S38" i="4"/>
  <c r="S26" i="4"/>
  <c r="S33" i="4"/>
  <c r="S51" i="4"/>
  <c r="J31" i="2"/>
  <c r="K31" i="2" s="1"/>
  <c r="S61" i="4" l="1"/>
  <c r="J38" i="2"/>
  <c r="F31" i="73"/>
  <c r="G33" i="73"/>
  <c r="H33" i="73" s="1"/>
  <c r="G32" i="73"/>
  <c r="G31" i="73" l="1"/>
  <c r="H32" i="73"/>
</calcChain>
</file>

<file path=xl/comments1.xml><?xml version="1.0" encoding="utf-8"?>
<comments xmlns="http://schemas.openxmlformats.org/spreadsheetml/2006/main">
  <authors>
    <author>ARC</author>
  </authors>
  <commentList>
    <comment ref="I33" authorId="0" shapeId="0">
      <text>
        <r>
          <rPr>
            <b/>
            <sz val="9"/>
            <color indexed="81"/>
            <rFont val="Tahoma"/>
            <family val="2"/>
          </rPr>
          <t>ARC:</t>
        </r>
        <r>
          <rPr>
            <sz val="9"/>
            <color indexed="81"/>
            <rFont val="Tahoma"/>
            <family val="2"/>
          </rPr>
          <t xml:space="preserve">
4.393$ é Saldo do Fundo de Maneio de 2019 + 58$ que estava em cofre desde 2018</t>
        </r>
      </text>
    </comment>
  </commentList>
</comments>
</file>

<file path=xl/comments2.xml><?xml version="1.0" encoding="utf-8"?>
<comments xmlns="http://schemas.openxmlformats.org/spreadsheetml/2006/main">
  <authors>
    <author>ARC</author>
  </authors>
  <commentList>
    <comment ref="L52" authorId="0" shapeId="0">
      <text>
        <r>
          <rPr>
            <b/>
            <sz val="9"/>
            <color indexed="81"/>
            <rFont val="Tahoma"/>
            <family val="2"/>
          </rPr>
          <t>ARC:</t>
        </r>
        <r>
          <rPr>
            <sz val="9"/>
            <color indexed="81"/>
            <rFont val="Tahoma"/>
            <family val="2"/>
          </rPr>
          <t xml:space="preserve">
COIMA</t>
        </r>
      </text>
    </comment>
  </commentList>
</comments>
</file>

<file path=xl/sharedStrings.xml><?xml version="1.0" encoding="utf-8"?>
<sst xmlns="http://schemas.openxmlformats.org/spreadsheetml/2006/main" count="2537" uniqueCount="881">
  <si>
    <t>(c)</t>
  </si>
  <si>
    <t xml:space="preserve">(a) Esta guia deve ser enviado em duplicado </t>
  </si>
  <si>
    <t xml:space="preserve">(b) Município </t>
  </si>
  <si>
    <t xml:space="preserve">(c) Morada </t>
  </si>
  <si>
    <t>Código</t>
  </si>
  <si>
    <t>Importâncias</t>
  </si>
  <si>
    <t>CRÉDITO</t>
  </si>
  <si>
    <t>Parcial</t>
  </si>
  <si>
    <t>Total</t>
  </si>
  <si>
    <t>Despesas Orçamentais</t>
  </si>
  <si>
    <t>Receitas Orçamentais</t>
  </si>
  <si>
    <t xml:space="preserve"> </t>
  </si>
  <si>
    <t>TOTAL</t>
  </si>
  <si>
    <t>Classificação</t>
  </si>
  <si>
    <t xml:space="preserve">      ……………………….</t>
  </si>
  <si>
    <t>O Tesoureiro</t>
  </si>
  <si>
    <t>Descrição</t>
  </si>
  <si>
    <t>Valor</t>
  </si>
  <si>
    <t>……………………….</t>
  </si>
  <si>
    <t>Sub-</t>
  </si>
  <si>
    <t>Divisão</t>
  </si>
  <si>
    <t>Despesas correntes</t>
  </si>
  <si>
    <t>Despesas de capital</t>
  </si>
  <si>
    <t>Observações</t>
  </si>
  <si>
    <t>Económica</t>
  </si>
  <si>
    <t>Importância</t>
  </si>
  <si>
    <t>Direcção Geral do Orçamento  ……………. de ……………….. de ……………</t>
  </si>
  <si>
    <t>O Director Geral</t>
  </si>
  <si>
    <t>…………………………………..</t>
  </si>
  <si>
    <t>(Assinatura)</t>
  </si>
  <si>
    <t>(Selo branco)</t>
  </si>
  <si>
    <t>Encargos do ano</t>
  </si>
  <si>
    <t>Data</t>
  </si>
  <si>
    <t>Finalidade</t>
  </si>
  <si>
    <t>Inicial</t>
  </si>
  <si>
    <t>Actual</t>
  </si>
  <si>
    <t>Juros</t>
  </si>
  <si>
    <t>O ……………………….</t>
  </si>
  <si>
    <t>………………………….</t>
  </si>
  <si>
    <t>Orçamental</t>
  </si>
  <si>
    <t>Designação</t>
  </si>
  <si>
    <t>Transporte</t>
  </si>
  <si>
    <t>N.º da folha ou</t>
  </si>
  <si>
    <t>do título</t>
  </si>
  <si>
    <t xml:space="preserve"> …….</t>
  </si>
  <si>
    <t>N.º do documento</t>
  </si>
  <si>
    <t>Totais</t>
  </si>
  <si>
    <t>inventário</t>
  </si>
  <si>
    <t xml:space="preserve">                                                                                                           TOTAL</t>
  </si>
  <si>
    <t>............, ……… de ........ de ........</t>
  </si>
  <si>
    <t>Número do</t>
  </si>
  <si>
    <t>Documento</t>
  </si>
  <si>
    <t>Número de</t>
  </si>
  <si>
    <t>de</t>
  </si>
  <si>
    <t>Cargo ou função</t>
  </si>
  <si>
    <t xml:space="preserve">Nome </t>
  </si>
  <si>
    <t>Data da primeira nomeação para cada um dos cargos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</si>
  <si>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</si>
  <si>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</si>
  <si>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</si>
  <si>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</si>
  <si>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</si>
  <si>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</si>
  <si>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</si>
  <si>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</si>
  <si>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</si>
  <si>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</si>
  <si>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</si>
  <si>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</si>
  <si>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</si>
  <si>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Modelo 1 - Guia de Remessa</t>
  </si>
  <si>
    <t>Envia ao Tribunal de Contas dos seguintes documentos:</t>
  </si>
  <si>
    <t>(d) Discriminar todos os documentos enunciados nas presentes instruções assim como quaisquer outros que sejam enviados</t>
  </si>
  <si>
    <t>Recebimentos</t>
  </si>
  <si>
    <t>Execução Orçamental</t>
  </si>
  <si>
    <t>Operações de Tesouraria</t>
  </si>
  <si>
    <t>Fluxos Extra-Orçamental</t>
  </si>
  <si>
    <t>A</t>
  </si>
  <si>
    <t>B</t>
  </si>
  <si>
    <t>C</t>
  </si>
  <si>
    <t>D</t>
  </si>
  <si>
    <t xml:space="preserve">Em cofre </t>
  </si>
  <si>
    <t>Em depósito</t>
  </si>
  <si>
    <t xml:space="preserve">Sendo: </t>
  </si>
  <si>
    <t>X</t>
  </si>
  <si>
    <t>Y</t>
  </si>
  <si>
    <t xml:space="preserve">                                               Total</t>
  </si>
  <si>
    <t>Receitas Correntes</t>
  </si>
  <si>
    <t>Receitas de Capital</t>
  </si>
  <si>
    <t>Outras Operações de tesouraria</t>
  </si>
  <si>
    <t>Receitas do Estado</t>
  </si>
  <si>
    <t>Fluxos Extra-Orçamentais</t>
  </si>
  <si>
    <t>Grantias</t>
  </si>
  <si>
    <t>Cauções</t>
  </si>
  <si>
    <t>Outros fluxos</t>
  </si>
  <si>
    <t>Despesas Correntes</t>
  </si>
  <si>
    <t>Despesas de Capital</t>
  </si>
  <si>
    <t>Saldo de abertura</t>
  </si>
  <si>
    <t>Saldo de encerramento</t>
  </si>
  <si>
    <t>E</t>
  </si>
  <si>
    <t>F</t>
  </si>
  <si>
    <t>G</t>
  </si>
  <si>
    <t>H</t>
  </si>
  <si>
    <t>Z</t>
  </si>
  <si>
    <t>W</t>
  </si>
  <si>
    <t>Fluxos Orçamentais</t>
  </si>
  <si>
    <t>Nota</t>
  </si>
  <si>
    <t>Rubrica</t>
  </si>
  <si>
    <t>Orçamentadas</t>
  </si>
  <si>
    <t>Previsão</t>
  </si>
  <si>
    <t>Aumentativas</t>
  </si>
  <si>
    <t>Diminuitivas</t>
  </si>
  <si>
    <t>Alterações</t>
  </si>
  <si>
    <t>%</t>
  </si>
  <si>
    <t>(1)</t>
  </si>
  <si>
    <t>(2)</t>
  </si>
  <si>
    <t>(3)</t>
  </si>
  <si>
    <t>(4)</t>
  </si>
  <si>
    <t>(5)</t>
  </si>
  <si>
    <t>(6)</t>
  </si>
  <si>
    <t>(7/TG)</t>
  </si>
  <si>
    <t>Liquidadas</t>
  </si>
  <si>
    <t>Em exercicios</t>
  </si>
  <si>
    <t>Anterior</t>
  </si>
  <si>
    <t>No Exercicio</t>
  </si>
  <si>
    <t>(8)</t>
  </si>
  <si>
    <t>(9)</t>
  </si>
  <si>
    <t>(10=8+9)</t>
  </si>
  <si>
    <t>(10/TG)</t>
  </si>
  <si>
    <t>Realizadas</t>
  </si>
  <si>
    <t>De Liquidações</t>
  </si>
  <si>
    <t>Transitadas</t>
  </si>
  <si>
    <t>do Exercicio</t>
  </si>
  <si>
    <t>(11)</t>
  </si>
  <si>
    <t>(12)</t>
  </si>
  <si>
    <t>(13=11+12)</t>
  </si>
  <si>
    <t>(13/TG)</t>
  </si>
  <si>
    <t>Liquidadas Pendente de Realização</t>
  </si>
  <si>
    <t>De Exercicios</t>
  </si>
  <si>
    <t>Anteriores</t>
  </si>
  <si>
    <t>(14=8-11)</t>
  </si>
  <si>
    <t>Do Exercicio</t>
  </si>
  <si>
    <t>(15=9-12)</t>
  </si>
  <si>
    <t>(16=14+15)</t>
  </si>
  <si>
    <t>(16/10)</t>
  </si>
  <si>
    <t>Discrepâncias</t>
  </si>
  <si>
    <t>Versus</t>
  </si>
  <si>
    <t>TOTAL GERAL</t>
  </si>
  <si>
    <t>(10/7)</t>
  </si>
  <si>
    <t>(13/7)</t>
  </si>
  <si>
    <t>Modelo 3 - Mapa de execução orçamental - Receita</t>
  </si>
  <si>
    <t>Exercicio ………………</t>
  </si>
  <si>
    <t>Modelo 4 - Mapa de execução orçamental - Despesa</t>
  </si>
  <si>
    <t>Dotação</t>
  </si>
  <si>
    <t>Corrigidas</t>
  </si>
  <si>
    <t>Comprometidas</t>
  </si>
  <si>
    <t>No</t>
  </si>
  <si>
    <t xml:space="preserve"> Exercicio</t>
  </si>
  <si>
    <t>(14)</t>
  </si>
  <si>
    <t>(15)</t>
  </si>
  <si>
    <t>(16/TG)</t>
  </si>
  <si>
    <t>De exercicios</t>
  </si>
  <si>
    <t>Do</t>
  </si>
  <si>
    <t>(17=8-11)</t>
  </si>
  <si>
    <t>(18=9-12)</t>
  </si>
  <si>
    <t>(19=17+18)</t>
  </si>
  <si>
    <t>(21=12-15)</t>
  </si>
  <si>
    <t>(20=11-14)</t>
  </si>
  <si>
    <t>(22=20+21)</t>
  </si>
  <si>
    <t>13/7</t>
  </si>
  <si>
    <t>(16/7)</t>
  </si>
  <si>
    <t>……………………………………………………</t>
  </si>
  <si>
    <t>Modelo 5 - Mapa de responsabilidade do tesoureiro</t>
  </si>
  <si>
    <t>Modelo 6 - Certidão de receita</t>
  </si>
  <si>
    <t>(a) Nome do Município, do Organismo ou do Serviço</t>
  </si>
  <si>
    <t>……………………………………</t>
  </si>
  <si>
    <t>Modelo 8a - Mapa de empréstimos obtidos - Aumentos</t>
  </si>
  <si>
    <t>Orçamentados</t>
  </si>
  <si>
    <t>Corrigidos</t>
  </si>
  <si>
    <t>Em</t>
  </si>
  <si>
    <t>exercicios</t>
  </si>
  <si>
    <t xml:space="preserve">No </t>
  </si>
  <si>
    <t>Contratados</t>
  </si>
  <si>
    <t>Recebidos</t>
  </si>
  <si>
    <t>Transitados</t>
  </si>
  <si>
    <t>Contratos</t>
  </si>
  <si>
    <t>do exercicios</t>
  </si>
  <si>
    <t>Contratados Pendentes de Recebimentos</t>
  </si>
  <si>
    <t xml:space="preserve">Exercícios </t>
  </si>
  <si>
    <t>Anteriors</t>
  </si>
  <si>
    <t>Exercícios</t>
  </si>
  <si>
    <t>(7)=(4+5-6)</t>
  </si>
  <si>
    <t>Passivos Finaceiros - Aumentos:</t>
  </si>
  <si>
    <t xml:space="preserve">  Para Orçamento Corrente</t>
  </si>
  <si>
    <t>…</t>
  </si>
  <si>
    <t>SUBTOTAL</t>
  </si>
  <si>
    <t xml:space="preserve">  Para Orçamento de Capital</t>
  </si>
  <si>
    <t xml:space="preserve">  Para Amortização de Outros Passivos Financeiros</t>
  </si>
  <si>
    <t>Modelo 8b - Mapa de empréstimos obtidos - Diminuições</t>
  </si>
  <si>
    <t>Passivos Finaceiros - Diminuições</t>
  </si>
  <si>
    <t>Do Orçamento de Capital</t>
  </si>
  <si>
    <t>Do Orçamento Corrente</t>
  </si>
  <si>
    <t>Com Outros Passivos Financeiros</t>
  </si>
  <si>
    <t>Vencidas</t>
  </si>
  <si>
    <t>Amortizadas</t>
  </si>
  <si>
    <t>Vencimentos</t>
  </si>
  <si>
    <t>Vencidas Pendentes de Amortização</t>
  </si>
  <si>
    <t>Data do</t>
  </si>
  <si>
    <t>Empréstimo</t>
  </si>
  <si>
    <t>Capital Contratado</t>
  </si>
  <si>
    <t>Capital em dívida</t>
  </si>
  <si>
    <t>Prazo do</t>
  </si>
  <si>
    <t>empréstimo (em meses)</t>
  </si>
  <si>
    <t>Taxa de Juro</t>
  </si>
  <si>
    <t>Amortizações</t>
  </si>
  <si>
    <t>Visto prévio TCCV</t>
  </si>
  <si>
    <t>N.º do Visto</t>
  </si>
  <si>
    <t>Instituição Financeira</t>
  </si>
  <si>
    <t>Modelo 8c - Ficha de empréstimos obtidos</t>
  </si>
  <si>
    <t>Modelo 9 - Resumo dos documentos de cobrança</t>
  </si>
  <si>
    <t>Designação da rubrica</t>
  </si>
  <si>
    <t>Total de</t>
  </si>
  <si>
    <t>Guias</t>
  </si>
  <si>
    <t>Importâncias total</t>
  </si>
  <si>
    <t>Mês</t>
  </si>
  <si>
    <t>Designação da Rubrica</t>
  </si>
  <si>
    <t>Total dos Recibos</t>
  </si>
  <si>
    <t>de Vencimento</t>
  </si>
  <si>
    <t>Abono</t>
  </si>
  <si>
    <t>descontos</t>
  </si>
  <si>
    <t>Liquido</t>
  </si>
  <si>
    <t>Total de descontos efectuados</t>
  </si>
  <si>
    <t>Classificação Orçamental</t>
  </si>
  <si>
    <t>Total Pago</t>
  </si>
  <si>
    <t>………………………..………….</t>
  </si>
  <si>
    <t>Modelo 10a - Resumo dos documentos de despesas - Pessoal</t>
  </si>
  <si>
    <t>Modelo 10b - Resumo dos documentos de despesas - Pessoal</t>
  </si>
  <si>
    <t>Documentos</t>
  </si>
  <si>
    <t>Importância total</t>
  </si>
  <si>
    <t>Modelo 11a - Resumo dos documentos de despesas - Outros</t>
  </si>
  <si>
    <t>Classificação orçamental</t>
  </si>
  <si>
    <t xml:space="preserve">A </t>
  </si>
  <si>
    <t>transportar</t>
  </si>
  <si>
    <t>Modelo 11b - Resumo dos documentos de despesas - Outros</t>
  </si>
  <si>
    <t>Modelo 12a - Resumo das Operações de Tesouraria - Entradas</t>
  </si>
  <si>
    <t>Receitas do</t>
  </si>
  <si>
    <t>Estado</t>
  </si>
  <si>
    <t>Montante total de entradas</t>
  </si>
  <si>
    <t>IUR</t>
  </si>
  <si>
    <t>TSU</t>
  </si>
  <si>
    <t>INPS</t>
  </si>
  <si>
    <t>Outros</t>
  </si>
  <si>
    <t>(5)=(1)+(2)+(3)+(4)</t>
  </si>
  <si>
    <t>Outras operações</t>
  </si>
  <si>
    <t>de tesouraria</t>
  </si>
  <si>
    <t>Desc. Sindicais</t>
  </si>
  <si>
    <t>(7)</t>
  </si>
  <si>
    <t>Modelo 12b - Resumo das Operações de Tesouraria - Saídas</t>
  </si>
  <si>
    <t>Montante total de saídas</t>
  </si>
  <si>
    <t>Tipo de operações extra - orçamental</t>
  </si>
  <si>
    <t>Designação da operação extra- orçamental</t>
  </si>
  <si>
    <t>Montante Total de Retenções</t>
  </si>
  <si>
    <t>N.º do</t>
  </si>
  <si>
    <t>documento</t>
  </si>
  <si>
    <t>A transportar</t>
  </si>
  <si>
    <t>Refª Contrato</t>
  </si>
  <si>
    <t>Programa</t>
  </si>
  <si>
    <t>Referência</t>
  </si>
  <si>
    <t>Modelo 14 - Relação dos bens de capital adquiridos durante a gerência</t>
  </si>
  <si>
    <t>Ref.ª</t>
  </si>
  <si>
    <t>Programa Inicio</t>
  </si>
  <si>
    <t>da Gerência</t>
  </si>
  <si>
    <t>(4)=(1)+(2)-(3)</t>
  </si>
  <si>
    <t>Gerência</t>
  </si>
  <si>
    <t>Recebimento</t>
  </si>
  <si>
    <t>Previstos Para</t>
  </si>
  <si>
    <t>Gerência Futuras</t>
  </si>
  <si>
    <t>Pagamentos</t>
  </si>
  <si>
    <t>pagamento</t>
  </si>
  <si>
    <t>Montante a executar nas</t>
  </si>
  <si>
    <t>Gerência seguintes</t>
  </si>
  <si>
    <t>% de execução    do Programa</t>
  </si>
  <si>
    <t>(7)=(5)+(6)</t>
  </si>
  <si>
    <t>(8)=(4)-(7)</t>
  </si>
  <si>
    <t>(10)</t>
  </si>
  <si>
    <t>(11)=(9)+(10)</t>
  </si>
  <si>
    <t>(12)=(4)-(11)</t>
  </si>
  <si>
    <t>(13)=(11)/(4)</t>
  </si>
  <si>
    <t xml:space="preserve">Dados de Contacto (c) </t>
  </si>
  <si>
    <t>Período de Gerência</t>
  </si>
  <si>
    <t>Cargo ou Função</t>
  </si>
  <si>
    <t>Modelo 18 - Ficha de acumulação (anverso)</t>
  </si>
  <si>
    <t>Nome do Funcionário</t>
  </si>
  <si>
    <t>Serviços ou organismos onde acumula</t>
  </si>
  <si>
    <t>Data do visto ou da anotação do TCCV</t>
  </si>
  <si>
    <t>Modelo 18 - Ficha de acumulação (verso)</t>
  </si>
  <si>
    <t>Vencimentos ou gratificações recebidos mensalmente nos seguintes serviços ou organismos, pelo</t>
  </si>
  <si>
    <t>funcionário</t>
  </si>
  <si>
    <t>Montante líquido auferido</t>
  </si>
  <si>
    <t>(7=4+5-6)</t>
  </si>
  <si>
    <t>Comprometidas Pendentes de Liquid.</t>
  </si>
  <si>
    <t>Design.</t>
  </si>
  <si>
    <t>Realiz.</t>
  </si>
  <si>
    <t>Orçament.</t>
  </si>
  <si>
    <t>Modelo 15 - Mapa de Execução dos Recursos consignados</t>
  </si>
  <si>
    <t>Modelo 2 - Conta de Gerência (Fundo e Serviço Autonomo)</t>
  </si>
  <si>
    <t>Aprovado em ……./………/………</t>
  </si>
  <si>
    <t>Assembleia Nacional</t>
  </si>
  <si>
    <t>Pessoal do Quadro Especial</t>
  </si>
  <si>
    <t>Pessoal Contratado</t>
  </si>
  <si>
    <t>Subsídios Certos e Permanentes</t>
  </si>
  <si>
    <t>Despesas de Representação</t>
  </si>
  <si>
    <t>Gratificações  Eventuais</t>
  </si>
  <si>
    <t>Horas Extraordinárias</t>
  </si>
  <si>
    <t xml:space="preserve">Alimentação e Alojamento </t>
  </si>
  <si>
    <t>Abono de Família</t>
  </si>
  <si>
    <t>Água</t>
  </si>
  <si>
    <t>Combustíveis e Lubrificantes</t>
  </si>
  <si>
    <t>Rendas e Alugueres</t>
  </si>
  <si>
    <t>Comunicações</t>
  </si>
  <si>
    <t>Seguros</t>
  </si>
  <si>
    <t>Formação</t>
  </si>
  <si>
    <t>Indemnizações</t>
  </si>
  <si>
    <t>Edifícios</t>
  </si>
  <si>
    <t>Equipamentos de Transporte</t>
  </si>
  <si>
    <t>Praia</t>
  </si>
  <si>
    <t xml:space="preserve">IUR </t>
  </si>
  <si>
    <t>COMP.REFORMA</t>
  </si>
  <si>
    <t>Tribunal de Contas</t>
  </si>
  <si>
    <t>(13)=(6)+(7)+(8)+(9)+(10)+(11)+(12)</t>
  </si>
  <si>
    <t>Feliciano Dias Correia</t>
  </si>
  <si>
    <t>Máquina de lavar roupa</t>
  </si>
  <si>
    <t>Papelaria Académica</t>
  </si>
  <si>
    <t>Frigobar</t>
  </si>
  <si>
    <t>Cadeiras</t>
  </si>
  <si>
    <t>Diocesana Center</t>
  </si>
  <si>
    <t>Vigilância e segurança</t>
  </si>
  <si>
    <t>Deslocações e estadias</t>
  </si>
  <si>
    <t>A Transportar</t>
  </si>
  <si>
    <t>Ilíquido pago</t>
  </si>
  <si>
    <t>Comp.Ref</t>
  </si>
  <si>
    <t>Desc.Jud.</t>
  </si>
  <si>
    <t>Sindic.</t>
  </si>
  <si>
    <t>T.Contas</t>
  </si>
  <si>
    <t>Assoc.Fun</t>
  </si>
  <si>
    <t>Líquido pago</t>
  </si>
  <si>
    <t>Penhora IUR</t>
  </si>
  <si>
    <t>Assoc.Funerária</t>
  </si>
  <si>
    <t>Trib. Contas</t>
  </si>
  <si>
    <t>Desc.Judicial</t>
  </si>
  <si>
    <t>Comp.Reforma</t>
  </si>
  <si>
    <t>Tribunal Contas</t>
  </si>
  <si>
    <t>Desc. **Func.</t>
  </si>
  <si>
    <t>Transferencia do Estado</t>
  </si>
  <si>
    <t>Total de documentos</t>
  </si>
  <si>
    <t>Caetano Auto</t>
  </si>
  <si>
    <t xml:space="preserve">GUÍA DE REMESSA </t>
  </si>
  <si>
    <t>Modelo3</t>
  </si>
  <si>
    <t>Modelo 5</t>
  </si>
  <si>
    <t>Modelo 6</t>
  </si>
  <si>
    <t>Modelo 7c</t>
  </si>
  <si>
    <t>Modelo 8a</t>
  </si>
  <si>
    <t>Modelo 8b</t>
  </si>
  <si>
    <t>Modelo 8c</t>
  </si>
  <si>
    <t>Modelo 9</t>
  </si>
  <si>
    <t>Modelo 10a</t>
  </si>
  <si>
    <t>Modelo 11a</t>
  </si>
  <si>
    <t>Modelo 12a</t>
  </si>
  <si>
    <t>Modelo 12b</t>
  </si>
  <si>
    <t>Modelo 14</t>
  </si>
  <si>
    <t>Modelo 15</t>
  </si>
  <si>
    <t>Modelo16</t>
  </si>
  <si>
    <t>Modelo17</t>
  </si>
  <si>
    <t>Modelo 18 Anverso</t>
  </si>
  <si>
    <t>Modelo 18 Verso</t>
  </si>
  <si>
    <t>Pessoal em regime de avença</t>
  </si>
  <si>
    <t>02,01,01,01,01</t>
  </si>
  <si>
    <t>02,01,01,01,02</t>
  </si>
  <si>
    <t>02,01,01,01,03</t>
  </si>
  <si>
    <t>02,01,01,01,04</t>
  </si>
  <si>
    <t>02,01,01,02,01</t>
  </si>
  <si>
    <t>Gratificações permanentes</t>
  </si>
  <si>
    <t>02,01,01,02,02</t>
  </si>
  <si>
    <t>02,01,01,02,03</t>
  </si>
  <si>
    <t>02,01,01,02,04</t>
  </si>
  <si>
    <t>02,01,01,02,05</t>
  </si>
  <si>
    <t>02,01,01,02,06</t>
  </si>
  <si>
    <t>02,01,01,02,07</t>
  </si>
  <si>
    <t>03,01,01,03,02</t>
  </si>
  <si>
    <t>03,01,01,03,03</t>
  </si>
  <si>
    <t>Recrutamentos e nomeações</t>
  </si>
  <si>
    <t>Progresões</t>
  </si>
  <si>
    <t>03,01,01,03,04</t>
  </si>
  <si>
    <t>03,01,01,03,06</t>
  </si>
  <si>
    <t>Reclassificações</t>
  </si>
  <si>
    <t>Promoções</t>
  </si>
  <si>
    <t>02,01,02,01,01</t>
  </si>
  <si>
    <t>02,01,02,01,03</t>
  </si>
  <si>
    <t>Período de 01 de Janeiro a 31 de Dezembro de 2013</t>
  </si>
  <si>
    <t>02,02,01,00,04</t>
  </si>
  <si>
    <t xml:space="preserve">Roupa, vestuário e calçado </t>
  </si>
  <si>
    <t>02,02,01,00,05</t>
  </si>
  <si>
    <t>Material de escritório</t>
  </si>
  <si>
    <t>02,02,01,01,00</t>
  </si>
  <si>
    <t>Livros e documentação técnica</t>
  </si>
  <si>
    <t>02,02,01,01,02</t>
  </si>
  <si>
    <t>02,02,01,01,03</t>
  </si>
  <si>
    <t>Material de limpeza, higiene e conforto</t>
  </si>
  <si>
    <t>02,02,01,01,04</t>
  </si>
  <si>
    <t>Material de conservação e reparação</t>
  </si>
  <si>
    <t>02,02,01,01,09</t>
  </si>
  <si>
    <t>Outros bens</t>
  </si>
  <si>
    <t>02,02,02,00,01</t>
  </si>
  <si>
    <t>02,02,02,00,02</t>
  </si>
  <si>
    <t>Conservação e reparação de bens</t>
  </si>
  <si>
    <t>02,02,02,00,03</t>
  </si>
  <si>
    <t>02,02,02,00,04</t>
  </si>
  <si>
    <t>Transportes</t>
  </si>
  <si>
    <t>02,02,02,00,05</t>
  </si>
  <si>
    <t>02,02,02,00,06</t>
  </si>
  <si>
    <t>02,02,02,00,07</t>
  </si>
  <si>
    <t>Publicidade e propaganda</t>
  </si>
  <si>
    <t>02,02,02,00,08</t>
  </si>
  <si>
    <t>Representação de serviços</t>
  </si>
  <si>
    <t>02,02,02,00,09</t>
  </si>
  <si>
    <t>02,02,02,01,00</t>
  </si>
  <si>
    <t>02,02,02,01,01</t>
  </si>
  <si>
    <t>Limpeza, higiene e conforto</t>
  </si>
  <si>
    <t>02,02,02,03,01</t>
  </si>
  <si>
    <t>Assistência técnica - residentes</t>
  </si>
  <si>
    <t>02,02,02,09,09</t>
  </si>
  <si>
    <t>Outros serviços</t>
  </si>
  <si>
    <t>02,06,01,01</t>
  </si>
  <si>
    <t>Quotas a organizações internacionais</t>
  </si>
  <si>
    <t>02,08,01</t>
  </si>
  <si>
    <t>02,08,06</t>
  </si>
  <si>
    <t>03,01,02</t>
  </si>
  <si>
    <t>03,01,04</t>
  </si>
  <si>
    <t>03,01,05</t>
  </si>
  <si>
    <t>Subsídios permanentes</t>
  </si>
  <si>
    <t>Despesas de representação</t>
  </si>
  <si>
    <t>Gratificações eventuais</t>
  </si>
  <si>
    <t>Horas extraordinárias</t>
  </si>
  <si>
    <t>Alimentação e alojamento</t>
  </si>
  <si>
    <t>Abono de família</t>
  </si>
  <si>
    <t>Gratiificações eventuais</t>
  </si>
  <si>
    <t>Roupa, vestuário e calçado</t>
  </si>
  <si>
    <t>Assintência técnica - residente</t>
  </si>
  <si>
    <t>02,02,01,00,01</t>
  </si>
  <si>
    <t>Combustíveis e lubrificantes</t>
  </si>
  <si>
    <t>Rendas e alugueres</t>
  </si>
  <si>
    <t>Conservação ne reparação de bens</t>
  </si>
  <si>
    <t>Assistência Técnica - residentes</t>
  </si>
  <si>
    <t>03,01,03</t>
  </si>
  <si>
    <t>líquido pago</t>
  </si>
  <si>
    <t>A ttransportar</t>
  </si>
  <si>
    <t>Maquinarias e Equipamentos</t>
  </si>
  <si>
    <t>02.01.02.01.01</t>
  </si>
  <si>
    <t>Contribuição para a segurança social</t>
  </si>
  <si>
    <t>02.01.02.01.03</t>
  </si>
  <si>
    <t>2615/A</t>
  </si>
  <si>
    <t>Multidata</t>
  </si>
  <si>
    <t>Aldino Cardoso</t>
  </si>
  <si>
    <t>03,01.01- Habitação</t>
  </si>
  <si>
    <t>Termoacumulador Vulcano 15 L</t>
  </si>
  <si>
    <t>João Benoliel de Carvalho</t>
  </si>
  <si>
    <t>Maquina de lavar loiça</t>
  </si>
  <si>
    <t>Mobiliários</t>
  </si>
  <si>
    <t>Peças para Gerador</t>
  </si>
  <si>
    <t>DomoDidáctica</t>
  </si>
  <si>
    <t>Aparelho de Ar Condicionado</t>
  </si>
  <si>
    <t>Grupo Khym Negoce</t>
  </si>
  <si>
    <t>Sistema de Som</t>
  </si>
  <si>
    <t>M'Go Consultig</t>
  </si>
  <si>
    <t>03,01,03-Maq. Equipa.Básicos</t>
  </si>
  <si>
    <t xml:space="preserve">03,01,03 -Maq.Equipa.Básicos </t>
  </si>
  <si>
    <t>Arcondicionado</t>
  </si>
  <si>
    <t>Arcondicionado (Data Center)</t>
  </si>
  <si>
    <t>MGO- Consulting</t>
  </si>
  <si>
    <t>Arcondicionada (Gabinete Data Center)</t>
  </si>
  <si>
    <t>03,01,03-maq. Equipa.Básicos</t>
  </si>
  <si>
    <t>Aq.Inst.CONF.Siste. Som na Sala de Sessões</t>
  </si>
  <si>
    <t>Fornecimento Inst.Conf. Segurança na NA</t>
  </si>
  <si>
    <t>Tei-Telecomunicações</t>
  </si>
  <si>
    <t>Aquisição duma Viatura</t>
  </si>
  <si>
    <t>Aquisição duma ,viatura</t>
  </si>
  <si>
    <t>03,01,04-Equi.Carga e transportes</t>
  </si>
  <si>
    <t xml:space="preserve">03,01,04- Equi.C.Transporte </t>
  </si>
  <si>
    <t>03,01,05-Equi. Adm.Mob.diversos</t>
  </si>
  <si>
    <t>Impressora Multifunção</t>
  </si>
  <si>
    <t>Secretária</t>
  </si>
  <si>
    <t>03,01,05-Aqui.Adm.Mob.diversos</t>
  </si>
  <si>
    <t>UPS</t>
  </si>
  <si>
    <t>Bebedouro</t>
  </si>
  <si>
    <t>89/374</t>
  </si>
  <si>
    <t>Cadeiras de Plástcos</t>
  </si>
  <si>
    <t xml:space="preserve">Firma Bráz de Andrade </t>
  </si>
  <si>
    <t>Armário</t>
  </si>
  <si>
    <t>Mezinhas (para suporte de Maq.Fotocópiadoras</t>
  </si>
  <si>
    <t>Bebedouro e Rádio</t>
  </si>
  <si>
    <t>Máquina de encadernar</t>
  </si>
  <si>
    <t>Disco externo</t>
  </si>
  <si>
    <t>Televisor</t>
  </si>
  <si>
    <t>Cadeira</t>
  </si>
  <si>
    <t>Portáteis Toshiba Satallite</t>
  </si>
  <si>
    <t>Computador</t>
  </si>
  <si>
    <t>Fixe Mania,Lda</t>
  </si>
  <si>
    <t>Armário (contabilidade)</t>
  </si>
  <si>
    <t>Andremo-Com.Int.Rep.Lda</t>
  </si>
  <si>
    <t>Disco duro externo</t>
  </si>
  <si>
    <t>826/1167</t>
  </si>
  <si>
    <t>Computadores</t>
  </si>
  <si>
    <t>Cadeiras giratória</t>
  </si>
  <si>
    <t>ventoinhas</t>
  </si>
  <si>
    <t>Bomba de água e de Oleo</t>
  </si>
  <si>
    <t>Regulador eléctrico(para gerador)</t>
  </si>
  <si>
    <t>Resul-Cabo Verde</t>
  </si>
  <si>
    <t>Um computador</t>
  </si>
  <si>
    <t>Frigobares</t>
  </si>
  <si>
    <t>Secretária e cadeira</t>
  </si>
  <si>
    <t>Base de Frigobar e mesa de impressora</t>
  </si>
  <si>
    <t>1515/1886</t>
  </si>
  <si>
    <t>Placa Electrónica para Central</t>
  </si>
  <si>
    <t>Sisil Cabo Verde,SA</t>
  </si>
  <si>
    <t>Disco duro interno e externo</t>
  </si>
  <si>
    <t>Aparelho de Fax</t>
  </si>
  <si>
    <t>Mobiliários para Data Center</t>
  </si>
  <si>
    <t>Sesis</t>
  </si>
  <si>
    <t>Armario, prateleiras e divisória Data Center</t>
  </si>
  <si>
    <t>Tio Placoart Soc.Unipessoal</t>
  </si>
  <si>
    <t>03,01,,09-Outras Imob.Corpóreos</t>
  </si>
  <si>
    <t>03,01,09-Outras Imob Corpóreas1212</t>
  </si>
  <si>
    <t>Mini-BarWestpoint</t>
  </si>
  <si>
    <t>03,01,09-Outras Imob Corpóreas</t>
  </si>
  <si>
    <t>Bebedoura</t>
  </si>
  <si>
    <t>Tei-Telecomunicações, Eltc. Informática,Lda</t>
  </si>
  <si>
    <t>Conf. Sistema Global de Segurança</t>
  </si>
  <si>
    <t>Dec. A.Fernandes CV,Lda</t>
  </si>
  <si>
    <t>S. mercado Calú &amp;  Angela</t>
  </si>
  <si>
    <t>02,01,01,03,01</t>
  </si>
  <si>
    <t>Aumentos salariais</t>
  </si>
  <si>
    <t>Saldo exercício anterior</t>
  </si>
  <si>
    <t xml:space="preserve">Pessoal do Quadro </t>
  </si>
  <si>
    <t>Equipamentos Administ. e Mobiliários</t>
  </si>
  <si>
    <t>Contribuição  p/ Previdência Social</t>
  </si>
  <si>
    <t>v</t>
  </si>
  <si>
    <t>Equipamentos Administrativos e Mobiliários</t>
  </si>
  <si>
    <t>02,01,01,03,02</t>
  </si>
  <si>
    <t>02,01,01,03,03</t>
  </si>
  <si>
    <t>Progressões</t>
  </si>
  <si>
    <t>02,01,01,03,04</t>
  </si>
  <si>
    <t>02,01,01,03,06</t>
  </si>
  <si>
    <t>Garantias</t>
  </si>
  <si>
    <t>Outras receitas não especificadas</t>
  </si>
  <si>
    <t>Importancia - entradas</t>
  </si>
  <si>
    <t>Importância - Saídas</t>
  </si>
  <si>
    <t>INPS 8%</t>
  </si>
  <si>
    <t>TSU 23%</t>
  </si>
  <si>
    <t>ARC</t>
  </si>
  <si>
    <t>Modelo 17 - Relação dos funcionários e agentes admitidos ou cuja situação se alterou durante a Gerência</t>
  </si>
  <si>
    <t>Categoria</t>
  </si>
  <si>
    <t>Nome do funcionário</t>
  </si>
  <si>
    <t>Tipo de admissão ou alteração (b)</t>
  </si>
  <si>
    <t>N.º de registo do TCCV</t>
  </si>
  <si>
    <t>Data de visto do TCCV</t>
  </si>
  <si>
    <t>Data da publicação no B.O.</t>
  </si>
  <si>
    <t>Data da entrada em exercício de funções</t>
  </si>
  <si>
    <t>Remunerações</t>
  </si>
  <si>
    <t>Classificação económica</t>
  </si>
  <si>
    <t>Ilíquida antes da alteração da situação</t>
  </si>
  <si>
    <t xml:space="preserve">Ilíquida após a alteração da situação </t>
  </si>
  <si>
    <t xml:space="preserve">Variação da remuneração </t>
  </si>
  <si>
    <t>Electricidade</t>
  </si>
  <si>
    <t>Justino Gomes Miranda</t>
  </si>
  <si>
    <t>Presidente</t>
  </si>
  <si>
    <t>Secretário Geral</t>
  </si>
  <si>
    <t>MODELO 7-B - RECONCILIAÇÃO BANCÁRIA</t>
  </si>
  <si>
    <t xml:space="preserve">Banco: BCA                                 </t>
  </si>
  <si>
    <t>1. Saldo do Extracto bancário</t>
  </si>
  <si>
    <t>2. Operações a débito na contabilidade e não reflectidas no banco</t>
  </si>
  <si>
    <t>N.º</t>
  </si>
  <si>
    <t>(+)</t>
  </si>
  <si>
    <t>3. Operações a crédito na contabilidade e não reflectidas no banco</t>
  </si>
  <si>
    <t>total</t>
  </si>
  <si>
    <t>(-)</t>
  </si>
  <si>
    <t>4. Total saldo bancário reconciliado (4=1+2-3)</t>
  </si>
  <si>
    <t>5. Saldo Contabilistico</t>
  </si>
  <si>
    <t>6. Operações a débito no banco e não refletidas na contabilidade</t>
  </si>
  <si>
    <t>7. Operações a Crédito no banco e não refletidas na contabilidade</t>
  </si>
  <si>
    <t>8. Total contabilistico reconciliado (8=5-6-7)</t>
  </si>
  <si>
    <t>Diferença (4 =8) obrigatorio ser igual</t>
  </si>
  <si>
    <t>Modelo 7C - Conciliação bancária consolidada</t>
  </si>
  <si>
    <t xml:space="preserve">Conta da Contabilidade </t>
  </si>
  <si>
    <t xml:space="preserve">N.º de Conta Bancária </t>
  </si>
  <si>
    <t>Banco</t>
  </si>
  <si>
    <t>Valores pendentes na contabilidade</t>
  </si>
  <si>
    <t>Valores pendentes no Banco</t>
  </si>
  <si>
    <t>Total Reconciliado</t>
  </si>
  <si>
    <t>Diferença</t>
  </si>
  <si>
    <t>Débitos</t>
  </si>
  <si>
    <t>Créditos</t>
  </si>
  <si>
    <t>(a)</t>
  </si>
  <si>
    <t>(b)</t>
  </si>
  <si>
    <t>(d)</t>
  </si>
  <si>
    <t>(e)</t>
  </si>
  <si>
    <t>(f)=(a)+(b)-(c)+(d)-(e )</t>
  </si>
  <si>
    <t>(g)</t>
  </si>
  <si>
    <t>(h)=(f)-(g)</t>
  </si>
  <si>
    <t>BCA</t>
  </si>
  <si>
    <t xml:space="preserve">    Conta Nº 85740435.101</t>
  </si>
  <si>
    <t xml:space="preserve">Modelo 7a </t>
  </si>
  <si>
    <t xml:space="preserve">Modelo 7b </t>
  </si>
  <si>
    <t>Modelo10b (18)</t>
  </si>
  <si>
    <t>A Presidente do Conselho Regulador</t>
  </si>
  <si>
    <t>……………………………………………….</t>
  </si>
  <si>
    <t xml:space="preserve">  ………………………………………………………………………………………</t>
  </si>
  <si>
    <t>……………………..</t>
  </si>
  <si>
    <t xml:space="preserve">   A Presidente </t>
  </si>
  <si>
    <t>A Presidente</t>
  </si>
  <si>
    <t>……………………</t>
  </si>
  <si>
    <t xml:space="preserve">     A Presidente</t>
  </si>
  <si>
    <t>………………………………..</t>
  </si>
  <si>
    <t xml:space="preserve">             A Presidente</t>
  </si>
  <si>
    <t xml:space="preserve">                     A Presidente</t>
  </si>
  <si>
    <t xml:space="preserve">                                 A Presidente</t>
  </si>
  <si>
    <t xml:space="preserve">        A Presidente</t>
  </si>
  <si>
    <t xml:space="preserve">          ………………………….</t>
  </si>
  <si>
    <t xml:space="preserve">          A Presidente</t>
  </si>
  <si>
    <t>Modelo 16 - Relação nominal dos responsáveis</t>
  </si>
  <si>
    <t xml:space="preserve">                         A Presidente</t>
  </si>
  <si>
    <t>…………………………………………</t>
  </si>
  <si>
    <t xml:space="preserve">                                           A Presidente</t>
  </si>
  <si>
    <t xml:space="preserve">                   A Presidente</t>
  </si>
  <si>
    <t xml:space="preserve">                    A Presidente</t>
  </si>
  <si>
    <t xml:space="preserve">                           A Presidente</t>
  </si>
  <si>
    <t xml:space="preserve">                          A Presidente</t>
  </si>
  <si>
    <t xml:space="preserve">                            A Presidente</t>
  </si>
  <si>
    <t xml:space="preserve">                                A Presidente</t>
  </si>
  <si>
    <t xml:space="preserve">           A Presidente</t>
  </si>
  <si>
    <t xml:space="preserve">                               A Presidente</t>
  </si>
  <si>
    <t xml:space="preserve">                             A Presidente</t>
  </si>
  <si>
    <t xml:space="preserve">                              A Presidente</t>
  </si>
  <si>
    <t>………………………………….</t>
  </si>
  <si>
    <t>………………………………………</t>
  </si>
  <si>
    <t xml:space="preserve">                        A Presidente</t>
  </si>
  <si>
    <t>……………………………</t>
  </si>
  <si>
    <t>…………………...……..….</t>
  </si>
  <si>
    <t>………………..…………..</t>
  </si>
  <si>
    <t>……...…………………</t>
  </si>
  <si>
    <t xml:space="preserve">       A Presidente</t>
  </si>
  <si>
    <t>………………………..……</t>
  </si>
  <si>
    <t xml:space="preserve">         A Presidente</t>
  </si>
  <si>
    <t>…………………………</t>
  </si>
  <si>
    <t>………………………..………</t>
  </si>
  <si>
    <t xml:space="preserve">                  A Presidente</t>
  </si>
  <si>
    <t xml:space="preserve">                             ………………....………</t>
  </si>
  <si>
    <t xml:space="preserve">      O Secretário geral</t>
  </si>
  <si>
    <t>………………………………………...……</t>
  </si>
  <si>
    <t>Material de limp. higiene e conforto</t>
  </si>
  <si>
    <t>Material de conserv. e reparação</t>
  </si>
  <si>
    <t>Quotas a organiz. Internacionais</t>
  </si>
  <si>
    <t>OBS:</t>
  </si>
  <si>
    <t>Arminda Pereira Barros</t>
  </si>
  <si>
    <t>Tecnicil Industria</t>
  </si>
  <si>
    <t>02,02,02,01,02</t>
  </si>
  <si>
    <t>Honorários</t>
  </si>
  <si>
    <t>Outras Maquinarias e Equipamentos</t>
  </si>
  <si>
    <t>Ativos Fixos Intangíveis</t>
  </si>
  <si>
    <t>03,01,01,02</t>
  </si>
  <si>
    <t>02,02,01,00,09</t>
  </si>
  <si>
    <t>Material de Transporte</t>
  </si>
  <si>
    <t>Pessoal do Quadro</t>
  </si>
  <si>
    <t>03,01,01,02,04</t>
  </si>
  <si>
    <t>03,01,01,01,02</t>
  </si>
  <si>
    <t>Trabalhos Interno em Edifícios</t>
  </si>
  <si>
    <t>03,01,01,02,03</t>
  </si>
  <si>
    <t>Material de Transporte-Peças</t>
  </si>
  <si>
    <t>03,01,01,02,01</t>
  </si>
  <si>
    <t>03,01,01,02,03,01</t>
  </si>
  <si>
    <t xml:space="preserve">Declaração </t>
  </si>
  <si>
    <t>Registos</t>
  </si>
  <si>
    <t>Declaração</t>
  </si>
  <si>
    <t>Registo</t>
  </si>
  <si>
    <t>Modelo 7a - Certidão de saldos em depósito</t>
  </si>
  <si>
    <t>O Gerente</t>
  </si>
  <si>
    <t>INPS por entregues a mais (arredondamentos)</t>
  </si>
  <si>
    <t>Período de 01 de Janeiro a 31 de Dezembro de 2019</t>
  </si>
  <si>
    <t>Depósito a Prazo</t>
  </si>
  <si>
    <t xml:space="preserve">Modelo 1 </t>
  </si>
  <si>
    <t xml:space="preserve">Modelo 2 </t>
  </si>
  <si>
    <t>Modelo4</t>
  </si>
  <si>
    <t>Modelo 11b (30)</t>
  </si>
  <si>
    <t xml:space="preserve">Modelo 13a </t>
  </si>
  <si>
    <t xml:space="preserve">Modelo 13b </t>
  </si>
  <si>
    <t xml:space="preserve">Modelo 13c </t>
  </si>
  <si>
    <t xml:space="preserve"> Achada Santo António</t>
  </si>
  <si>
    <t>por conta do Orçamento da Autoridade Reguladora para a Comunicação Social - ARC,</t>
  </si>
  <si>
    <t>Assinatura</t>
  </si>
  <si>
    <t>(Selo em branco)</t>
  </si>
  <si>
    <t>Contribuição para Previdência Social</t>
  </si>
  <si>
    <t xml:space="preserve">                                                                                                                               ………………………………</t>
  </si>
  <si>
    <t>Modelo 13c - Resumoo das Operações Extras-Orçamentais - entradas</t>
  </si>
  <si>
    <t>Modelo 13a - Relação das Operações Extras-Orçamentais - Entradas</t>
  </si>
  <si>
    <t>Modelo 13b - Relação das Operações Extras-Orçamentais - Saídas</t>
  </si>
  <si>
    <t>SESIS</t>
  </si>
  <si>
    <t xml:space="preserve"> A Presidente</t>
  </si>
  <si>
    <t>Autoridade Reguladora Para A Comunicação Social</t>
  </si>
  <si>
    <t>Pessoal do Quadro da Autoridade Reguladora Para a Comunicação Social</t>
  </si>
  <si>
    <t xml:space="preserve">Certifica-se que a Autoridade Reguladora para a Comunicação Social - ARC possui nesta </t>
  </si>
  <si>
    <t xml:space="preserve">instituição a (s) conta (s) de Depósito à Ordem e Depósito a Prazo cujo(s)  saldo(s) era(m) , </t>
  </si>
  <si>
    <t>c</t>
  </si>
  <si>
    <t>J</t>
  </si>
  <si>
    <t>M</t>
  </si>
  <si>
    <t>I</t>
  </si>
  <si>
    <t>68A</t>
  </si>
  <si>
    <t>L</t>
  </si>
  <si>
    <t>N</t>
  </si>
  <si>
    <t>87A</t>
  </si>
  <si>
    <t>1A</t>
  </si>
  <si>
    <t>1B</t>
  </si>
  <si>
    <t>1C</t>
  </si>
  <si>
    <t>14A</t>
  </si>
  <si>
    <t>18A</t>
  </si>
  <si>
    <t>18B</t>
  </si>
  <si>
    <t>41A</t>
  </si>
  <si>
    <t>47A</t>
  </si>
  <si>
    <t>K</t>
  </si>
  <si>
    <t>69A</t>
  </si>
  <si>
    <t>71A</t>
  </si>
  <si>
    <t>71B</t>
  </si>
  <si>
    <t>99A</t>
  </si>
  <si>
    <t>99B</t>
  </si>
  <si>
    <t>45A</t>
  </si>
  <si>
    <t>45B</t>
  </si>
  <si>
    <t>Gerência de 01 de Janeiro a 31 de Dezembro de 2019</t>
  </si>
  <si>
    <t>Aprovado em sessão de ----------- de -------------------- de 2020</t>
  </si>
  <si>
    <t>Entre a receita orçamentada e a cobrada no período de 01 de Janeiro a 31 de Dezembro de 2019</t>
  </si>
  <si>
    <t>108A</t>
  </si>
  <si>
    <t>108B</t>
  </si>
  <si>
    <t>C1</t>
  </si>
  <si>
    <t>119A</t>
  </si>
  <si>
    <t>119 B</t>
  </si>
  <si>
    <t>83A</t>
  </si>
  <si>
    <t>FM O</t>
  </si>
  <si>
    <t>FM S</t>
  </si>
  <si>
    <t>FM T</t>
  </si>
  <si>
    <t>FM U</t>
  </si>
  <si>
    <t>FM V</t>
  </si>
  <si>
    <t>FM W</t>
  </si>
  <si>
    <t>FM Y</t>
  </si>
  <si>
    <t>FM X</t>
  </si>
  <si>
    <t>FM Z</t>
  </si>
  <si>
    <t>FM d1</t>
  </si>
  <si>
    <t>FMQ</t>
  </si>
  <si>
    <t>FM B</t>
  </si>
  <si>
    <t>FMe1</t>
  </si>
  <si>
    <t>FM f1</t>
  </si>
  <si>
    <t>Praia, ----- de ---------- de 2020</t>
  </si>
  <si>
    <t>Aprovado em sessão de ------- de -------------- de 2020</t>
  </si>
  <si>
    <t>Coima</t>
  </si>
  <si>
    <t>Periodo de 01 a 31 de Dezembro de 2019</t>
  </si>
  <si>
    <t>Conciliação bancária referente a 31/12/2019</t>
  </si>
  <si>
    <t>Imprensa Nacional</t>
  </si>
  <si>
    <t>Media Comunicaçãoes</t>
  </si>
  <si>
    <t>Informantem</t>
  </si>
  <si>
    <t>Unitel Telecomunicações</t>
  </si>
  <si>
    <t>Total Extrato Contabil. (31.12.2019)</t>
  </si>
  <si>
    <t>Certidão</t>
  </si>
  <si>
    <t>Renovação de Credêncial</t>
  </si>
  <si>
    <t>Praia, ----- de -------- de 2020</t>
  </si>
  <si>
    <t>Praia,  ----- de ---------- de 2020</t>
  </si>
  <si>
    <t>206A</t>
  </si>
  <si>
    <t xml:space="preserve"> M1</t>
  </si>
  <si>
    <t>K1</t>
  </si>
  <si>
    <t xml:space="preserve"> D1</t>
  </si>
  <si>
    <t>G1</t>
  </si>
  <si>
    <t>Q1</t>
  </si>
  <si>
    <t>H1</t>
  </si>
  <si>
    <t>O1</t>
  </si>
  <si>
    <t>N1</t>
  </si>
  <si>
    <t>P1</t>
  </si>
  <si>
    <t>S1</t>
  </si>
  <si>
    <t>T1</t>
  </si>
  <si>
    <t>L1</t>
  </si>
  <si>
    <t>R1</t>
  </si>
  <si>
    <t>136A</t>
  </si>
  <si>
    <t>R</t>
  </si>
  <si>
    <t>P</t>
  </si>
  <si>
    <t>A1</t>
  </si>
  <si>
    <t>136B</t>
  </si>
  <si>
    <t>149A</t>
  </si>
  <si>
    <t>149B</t>
  </si>
  <si>
    <t>164B</t>
  </si>
  <si>
    <t>164A</t>
  </si>
  <si>
    <t>220A</t>
  </si>
  <si>
    <t>220B</t>
  </si>
  <si>
    <t>205A</t>
  </si>
  <si>
    <t>206B</t>
  </si>
  <si>
    <t>222A</t>
  </si>
  <si>
    <t>211A</t>
  </si>
  <si>
    <t>IUR de 2018 entregue em 2019</t>
  </si>
  <si>
    <r>
      <t xml:space="preserve">Diferença entre descontos efetuados e entregues </t>
    </r>
    <r>
      <rPr>
        <b/>
        <sz val="14"/>
        <rFont val="Calibri"/>
        <family val="2"/>
        <scheme val="minor"/>
      </rPr>
      <t>24,316$00</t>
    </r>
    <r>
      <rPr>
        <b/>
        <sz val="11"/>
        <rFont val="Calibri"/>
        <family val="2"/>
        <scheme val="minor"/>
      </rPr>
      <t>:</t>
    </r>
  </si>
  <si>
    <t xml:space="preserve">                                                                                                                                                  </t>
  </si>
  <si>
    <t>151A</t>
  </si>
  <si>
    <t>i1</t>
  </si>
  <si>
    <t>Renovação Credêncial</t>
  </si>
  <si>
    <t>Juros sobre depósito a prazo</t>
  </si>
  <si>
    <t>Juros s/depósito aprazo</t>
  </si>
  <si>
    <t>Juros sobre Depósito a prazo</t>
  </si>
  <si>
    <t>CV Multimedia</t>
  </si>
  <si>
    <t>Electra Sul</t>
  </si>
  <si>
    <t>Jacqueline de Carvalho Moreno</t>
  </si>
  <si>
    <t>Carlos Patrick Teixeira Andrade</t>
  </si>
  <si>
    <t>Dilma Andreia Vaz Cardoso</t>
  </si>
  <si>
    <t>Ronilson Ramos Cardoso Varela</t>
  </si>
  <si>
    <t>Ariana Pinto Varela</t>
  </si>
  <si>
    <t>LUMINOX</t>
  </si>
  <si>
    <t>Aquisição de Impressora</t>
  </si>
  <si>
    <t>MULTIDATA</t>
  </si>
  <si>
    <t>Aquisição de  Cadeiras</t>
  </si>
  <si>
    <t>Aquisição de Televisor</t>
  </si>
  <si>
    <t>Aquisição de Equipamentos Informáticos</t>
  </si>
  <si>
    <t>INFORMANTEM</t>
  </si>
  <si>
    <t>MANUEL DOS ANJOS</t>
  </si>
  <si>
    <t>DIOCESANA CENTER</t>
  </si>
  <si>
    <t>j1</t>
  </si>
  <si>
    <r>
      <t xml:space="preserve">Em depósito </t>
    </r>
    <r>
      <rPr>
        <sz val="12"/>
        <color theme="1"/>
        <rFont val="Arial"/>
        <family val="2"/>
      </rPr>
      <t>a Prazo</t>
    </r>
  </si>
  <si>
    <t>Praia, ……. de ……………….. de 2020</t>
  </si>
  <si>
    <t>Praia, ----- de ----------- de 2020</t>
  </si>
  <si>
    <t>Entre a despesa orçamentada e a paga no período de 01 de Janeiro a 31 de Dezembro de 2019</t>
  </si>
  <si>
    <t>Praia, ------- de ------------ de 2020</t>
  </si>
  <si>
    <t>a importância de 53.220.972$00.</t>
  </si>
  <si>
    <t>A Assembleia Nacional declara que de 01 de janeiro a 31 de dezembro de 2019 , transferiu</t>
  </si>
  <si>
    <t>Ano 2019</t>
  </si>
  <si>
    <t>em 31 de Dezembro 2019, respetivamente de:</t>
  </si>
  <si>
    <t xml:space="preserve">(trinta e oito milhões, seiscentos e vinte e três mil, </t>
  </si>
  <si>
    <t>quinhentos e noventa e cinco  escudos)</t>
  </si>
  <si>
    <t>Praia , 17 de janeiro de 2020</t>
  </si>
  <si>
    <t>Praia, ------ de ---------------- de 2020</t>
  </si>
  <si>
    <t>Praia, em -------- de ------------- de 2020</t>
  </si>
  <si>
    <t>Praia, ------- de ---------- de 2020</t>
  </si>
  <si>
    <t>Praia, ------ de -------- de 2020</t>
  </si>
  <si>
    <t>Período de 01 de Janeiro a 31 de Dezembro De 2019</t>
  </si>
  <si>
    <t>Praia, ---- de ------------- de 2020</t>
  </si>
  <si>
    <t>Transferência do Estado</t>
  </si>
  <si>
    <t>Praia, ---- de ---------- de 2020</t>
  </si>
  <si>
    <t>Praia, ----- de ------- de 2020</t>
  </si>
  <si>
    <t>Praia, ---- de ----------- de 2020</t>
  </si>
  <si>
    <t>Praia, ----- de --------- de 2020</t>
  </si>
  <si>
    <t>Praia, ----- de -----------de 2020</t>
  </si>
  <si>
    <t>Praia, ----- de ----------  de 2020</t>
  </si>
  <si>
    <t>Praia, ----- de …………... de 2020</t>
  </si>
  <si>
    <t>Praia, ----- de --------------- de 2020</t>
  </si>
  <si>
    <t>Praia, ----- de -------------- de 2020</t>
  </si>
  <si>
    <t>Praia, ----- de ------------ de 2020</t>
  </si>
  <si>
    <t>Praia, ----- de ----------------- de 2020</t>
  </si>
  <si>
    <t>Praia, ----- de ------------- de 2020</t>
  </si>
  <si>
    <t>Praia, -----de -------------de 2020</t>
  </si>
  <si>
    <t>IUR ref a junho e Agosto entregue a mais (arredondamento)</t>
  </si>
  <si>
    <t>Praia, ----- de ---------------- de 2020</t>
  </si>
  <si>
    <t>Praia, ----- de  ---------------- de 2020</t>
  </si>
  <si>
    <t>Saldo do Extrato Bancário (31.12.2019)</t>
  </si>
  <si>
    <t>Fim do Contrato a Termo</t>
  </si>
  <si>
    <t>Contrato Trabalho a Termo</t>
  </si>
  <si>
    <t>Katy Sony Monteiro Fernandes</t>
  </si>
  <si>
    <t>Técnico Superior(Jurista)</t>
  </si>
  <si>
    <t>Técnico Superior(Analista)</t>
  </si>
  <si>
    <t>Técnico Superior(Informático)</t>
  </si>
  <si>
    <t>Ilizete Clarice Moreno Fernandes</t>
  </si>
  <si>
    <t>Financeira</t>
  </si>
  <si>
    <t xml:space="preserve">               A Financeira</t>
  </si>
  <si>
    <t>Praia, ----- de ---------- de 2020                                                     O Secretário Geral</t>
  </si>
  <si>
    <t xml:space="preserve">Aquisição de Armário Contabil </t>
  </si>
  <si>
    <t>Período de 01  de Janeiro a  31 de Dezembro de 2019</t>
  </si>
  <si>
    <t>Depósito 43</t>
  </si>
  <si>
    <t>Depósito 12</t>
  </si>
  <si>
    <t>Dep Nº 1</t>
  </si>
  <si>
    <t>01/01/19 a 31/12/19</t>
  </si>
  <si>
    <t>r</t>
  </si>
  <si>
    <r>
      <rPr>
        <b/>
        <sz val="11"/>
        <color theme="0"/>
        <rFont val="Arial"/>
        <family val="2"/>
      </rPr>
      <t>85740435.10.001</t>
    </r>
    <r>
      <rPr>
        <b/>
        <sz val="11"/>
        <color rgb="FF000000"/>
        <rFont val="Arial"/>
        <family val="2"/>
      </rPr>
      <t>-CVE:  38.623.595,00</t>
    </r>
  </si>
  <si>
    <r>
      <rPr>
        <b/>
        <sz val="11"/>
        <color theme="0"/>
        <rFont val="Arial"/>
        <family val="2"/>
      </rPr>
      <t>85740435.20.001</t>
    </r>
    <r>
      <rPr>
        <b/>
        <sz val="11"/>
        <color rgb="FF000000"/>
        <rFont val="Arial"/>
        <family val="2"/>
      </rPr>
      <t xml:space="preserve">-CVE: 2.000.000,00 </t>
    </r>
    <r>
      <rPr>
        <sz val="11"/>
        <color rgb="FF000000"/>
        <rFont val="Arial"/>
        <family val="2"/>
      </rPr>
      <t>(dois milhões de escudos)</t>
    </r>
    <r>
      <rPr>
        <b/>
        <sz val="11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</si>
</sst>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%"/>
  </numFmts>
  <fonts count="7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Bookman Old Style"/>
      <family val="1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Bookman Old Style"/>
      <family val="1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6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2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12"/>
      <color rgb="FFFF0000"/>
      <name val="Bookman Old Style"/>
      <family val="1"/>
    </font>
    <font>
      <b/>
      <sz val="12"/>
      <color rgb="FFFF0000"/>
      <name val="Arial"/>
      <family val="2"/>
    </font>
    <font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Bookman Old Style"/>
      <family val="1"/>
    </font>
    <font>
      <sz val="11"/>
      <color theme="1"/>
      <name val="Bookman Old Style"/>
      <family val="1"/>
    </font>
    <font>
      <b/>
      <sz val="14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Bookman Old Style"/>
      <family val="1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double">
        <color rgb="FF000000"/>
      </bottom>
      <diagonal/>
    </border>
    <border>
      <left style="thick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ck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ck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indexed="64"/>
      </left>
      <right style="thick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3" fillId="0" borderId="0"/>
    <xf numFmtId="165" fontId="9" fillId="0" borderId="0" applyFont="0" applyFill="0" applyBorder="0" applyAlignment="0" applyProtection="0"/>
  </cellStyleXfs>
  <cellXfs count="1843">
    <xf numFmtId="0" fontId="0" fillId="0" borderId="0" xfId="0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wrapText="1" readingOrder="1"/>
    </xf>
    <xf numFmtId="0" fontId="13" fillId="0" borderId="29" xfId="0" applyFont="1" applyBorder="1" applyAlignment="1">
      <alignment wrapText="1"/>
    </xf>
    <xf numFmtId="0" fontId="13" fillId="0" borderId="30" xfId="0" applyFont="1" applyBorder="1" applyAlignment="1">
      <alignment horizontal="left" wrapText="1" readingOrder="1"/>
    </xf>
    <xf numFmtId="0" fontId="13" fillId="0" borderId="31" xfId="0" applyFont="1" applyBorder="1" applyAlignment="1">
      <alignment horizontal="left" wrapText="1" readingOrder="1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horizontal="left" wrapText="1" readingOrder="1"/>
    </xf>
    <xf numFmtId="0" fontId="13" fillId="0" borderId="33" xfId="0" applyFont="1" applyBorder="1" applyAlignment="1">
      <alignment horizontal="left" wrapText="1" readingOrder="1"/>
    </xf>
    <xf numFmtId="0" fontId="13" fillId="0" borderId="34" xfId="0" applyFont="1" applyBorder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 wrapText="1" readingOrder="1"/>
    </xf>
    <xf numFmtId="0" fontId="17" fillId="0" borderId="0" xfId="0" applyFont="1" applyAlignment="1">
      <alignment horizontal="center" wrapText="1" readingOrder="1"/>
    </xf>
    <xf numFmtId="0" fontId="16" fillId="0" borderId="0" xfId="0" applyFont="1" applyAlignment="1">
      <alignment wrapText="1" readingOrder="1"/>
    </xf>
    <xf numFmtId="0" fontId="17" fillId="0" borderId="35" xfId="0" applyFont="1" applyBorder="1" applyAlignment="1">
      <alignment horizontal="center" vertical="center" wrapText="1" readingOrder="1"/>
    </xf>
    <xf numFmtId="0" fontId="17" fillId="0" borderId="36" xfId="0" applyFont="1" applyBorder="1" applyAlignment="1">
      <alignment horizontal="center" vertical="center" wrapText="1" readingOrder="1"/>
    </xf>
    <xf numFmtId="0" fontId="17" fillId="0" borderId="37" xfId="0" applyFont="1" applyBorder="1" applyAlignment="1">
      <alignment horizontal="center" vertical="center" wrapText="1" readingOrder="1"/>
    </xf>
    <xf numFmtId="0" fontId="16" fillId="0" borderId="38" xfId="0" applyFont="1" applyBorder="1" applyAlignment="1">
      <alignment horizontal="left" wrapText="1" readingOrder="1"/>
    </xf>
    <xf numFmtId="0" fontId="18" fillId="0" borderId="39" xfId="0" applyFont="1" applyBorder="1" applyAlignment="1">
      <alignment horizontal="left" wrapText="1" readingOrder="1"/>
    </xf>
    <xf numFmtId="0" fontId="16" fillId="0" borderId="39" xfId="0" applyFont="1" applyBorder="1" applyAlignment="1">
      <alignment horizontal="center" wrapText="1" readingOrder="1"/>
    </xf>
    <xf numFmtId="0" fontId="16" fillId="0" borderId="40" xfId="0" applyFont="1" applyBorder="1" applyAlignment="1">
      <alignment horizontal="center" wrapText="1" readingOrder="1"/>
    </xf>
    <xf numFmtId="0" fontId="16" fillId="0" borderId="39" xfId="0" applyFont="1" applyBorder="1" applyAlignment="1">
      <alignment horizontal="left" wrapText="1" readingOrder="1"/>
    </xf>
    <xf numFmtId="0" fontId="16" fillId="0" borderId="30" xfId="0" applyFont="1" applyBorder="1" applyAlignment="1">
      <alignment horizontal="left" wrapText="1" readingOrder="1"/>
    </xf>
    <xf numFmtId="0" fontId="16" fillId="0" borderId="31" xfId="0" applyFont="1" applyBorder="1" applyAlignment="1">
      <alignment horizontal="left" wrapText="1" indent="1"/>
    </xf>
    <xf numFmtId="0" fontId="16" fillId="0" borderId="31" xfId="0" applyFont="1" applyBorder="1" applyAlignment="1">
      <alignment horizontal="center" wrapText="1" readingOrder="1"/>
    </xf>
    <xf numFmtId="0" fontId="16" fillId="0" borderId="41" xfId="0" applyFont="1" applyBorder="1" applyAlignment="1">
      <alignment horizontal="center" wrapText="1" readingOrder="1"/>
    </xf>
    <xf numFmtId="0" fontId="17" fillId="0" borderId="31" xfId="0" applyFont="1" applyBorder="1" applyAlignment="1">
      <alignment horizontal="left" wrapText="1" readingOrder="1"/>
    </xf>
    <xf numFmtId="0" fontId="16" fillId="0" borderId="31" xfId="0" applyFont="1" applyBorder="1" applyAlignment="1">
      <alignment horizontal="left" wrapText="1" indent="1" readingOrder="1"/>
    </xf>
    <xf numFmtId="0" fontId="16" fillId="0" borderId="31" xfId="0" applyFont="1" applyBorder="1" applyAlignment="1">
      <alignment horizontal="left" wrapText="1" readingOrder="1"/>
    </xf>
    <xf numFmtId="0" fontId="16" fillId="0" borderId="31" xfId="0" applyFont="1" applyBorder="1" applyAlignment="1">
      <alignment horizontal="left" wrapText="1" indent="3" readingOrder="1"/>
    </xf>
    <xf numFmtId="0" fontId="18" fillId="0" borderId="31" xfId="0" applyFont="1" applyBorder="1" applyAlignment="1">
      <alignment horizontal="left" readingOrder="1"/>
    </xf>
    <xf numFmtId="0" fontId="16" fillId="0" borderId="31" xfId="0" applyFont="1" applyBorder="1" applyAlignment="1">
      <alignment horizontal="left" readingOrder="1"/>
    </xf>
    <xf numFmtId="0" fontId="16" fillId="0" borderId="31" xfId="0" applyFont="1" applyBorder="1" applyAlignment="1">
      <alignment wrapText="1"/>
    </xf>
    <xf numFmtId="0" fontId="18" fillId="0" borderId="31" xfId="0" applyFont="1" applyBorder="1" applyAlignment="1">
      <alignment horizontal="left" wrapText="1" readingOrder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 readingOrder="1"/>
    </xf>
    <xf numFmtId="0" fontId="14" fillId="0" borderId="0" xfId="0" applyFont="1" applyAlignment="1">
      <alignment horizontal="center" wrapText="1" readingOrder="1"/>
    </xf>
    <xf numFmtId="0" fontId="13" fillId="0" borderId="41" xfId="0" applyFont="1" applyBorder="1" applyAlignment="1">
      <alignment horizontal="left" wrapText="1" readingOrder="1"/>
    </xf>
    <xf numFmtId="0" fontId="13" fillId="0" borderId="0" xfId="0" applyFont="1" applyAlignment="1">
      <alignment horizontal="left" wrapText="1" readingOrder="1"/>
    </xf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7" fillId="0" borderId="0" xfId="0" applyFont="1" applyAlignment="1">
      <alignment wrapText="1" readingOrder="1"/>
    </xf>
    <xf numFmtId="0" fontId="14" fillId="0" borderId="0" xfId="0" applyFont="1" applyAlignment="1">
      <alignment wrapText="1" readingOrder="1"/>
    </xf>
    <xf numFmtId="0" fontId="17" fillId="0" borderId="0" xfId="0" applyFont="1" applyAlignment="1">
      <alignment horizontal="center" wrapText="1"/>
    </xf>
    <xf numFmtId="0" fontId="13" fillId="0" borderId="42" xfId="0" applyFont="1" applyBorder="1" applyAlignment="1">
      <alignment horizontal="left" wrapText="1" readingOrder="1"/>
    </xf>
    <xf numFmtId="0" fontId="13" fillId="0" borderId="0" xfId="0" applyFont="1" applyAlignment="1">
      <alignment readingOrder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0" fontId="20" fillId="0" borderId="0" xfId="0" applyFont="1" applyAlignment="1">
      <alignment wrapText="1"/>
    </xf>
    <xf numFmtId="0" fontId="19" fillId="0" borderId="29" xfId="0" applyFont="1" applyBorder="1" applyAlignment="1">
      <alignment wrapText="1"/>
    </xf>
    <xf numFmtId="0" fontId="19" fillId="0" borderId="30" xfId="0" applyFont="1" applyBorder="1" applyAlignment="1">
      <alignment horizontal="left" wrapText="1" readingOrder="1"/>
    </xf>
    <xf numFmtId="0" fontId="19" fillId="0" borderId="31" xfId="0" applyFont="1" applyBorder="1" applyAlignment="1">
      <alignment horizontal="left" wrapText="1" readingOrder="1"/>
    </xf>
    <xf numFmtId="0" fontId="19" fillId="0" borderId="41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20" fillId="0" borderId="31" xfId="0" applyFont="1" applyBorder="1" applyAlignment="1">
      <alignment horizontal="center" vertical="center" wrapText="1" readingOrder="1"/>
    </xf>
    <xf numFmtId="0" fontId="19" fillId="0" borderId="43" xfId="0" applyFont="1" applyBorder="1" applyAlignment="1">
      <alignment horizontal="left" wrapText="1" readingOrder="1"/>
    </xf>
    <xf numFmtId="0" fontId="19" fillId="0" borderId="44" xfId="0" applyFont="1" applyBorder="1" applyAlignment="1">
      <alignment horizontal="left" wrapText="1" readingOrder="1"/>
    </xf>
    <xf numFmtId="0" fontId="19" fillId="0" borderId="45" xfId="0" applyFont="1" applyBorder="1" applyAlignment="1">
      <alignment horizontal="left" wrapText="1" readingOrder="1"/>
    </xf>
    <xf numFmtId="0" fontId="19" fillId="0" borderId="32" xfId="0" applyFont="1" applyBorder="1" applyAlignment="1">
      <alignment horizontal="left" wrapText="1" readingOrder="1"/>
    </xf>
    <xf numFmtId="0" fontId="19" fillId="0" borderId="33" xfId="0" applyFont="1" applyBorder="1" applyAlignment="1">
      <alignment horizontal="left" wrapText="1" readingOrder="1"/>
    </xf>
    <xf numFmtId="0" fontId="19" fillId="0" borderId="46" xfId="0" applyFont="1" applyBorder="1" applyAlignment="1">
      <alignment horizontal="left" wrapText="1" readingOrder="1"/>
    </xf>
    <xf numFmtId="0" fontId="20" fillId="0" borderId="47" xfId="0" applyFont="1" applyBorder="1" applyAlignment="1">
      <alignment horizontal="left" wrapText="1" readingOrder="1"/>
    </xf>
    <xf numFmtId="0" fontId="19" fillId="0" borderId="47" xfId="0" applyFont="1" applyBorder="1" applyAlignment="1">
      <alignment horizontal="left" wrapText="1" readingOrder="1"/>
    </xf>
    <xf numFmtId="0" fontId="19" fillId="0" borderId="48" xfId="0" applyFont="1" applyBorder="1" applyAlignment="1">
      <alignment horizontal="left" wrapText="1" readingOrder="1"/>
    </xf>
    <xf numFmtId="0" fontId="19" fillId="0" borderId="0" xfId="0" applyFont="1" applyAlignment="1">
      <alignment wrapText="1" readingOrder="1"/>
    </xf>
    <xf numFmtId="0" fontId="19" fillId="0" borderId="0" xfId="0" applyFont="1" applyAlignment="1">
      <alignment readingOrder="1"/>
    </xf>
    <xf numFmtId="0" fontId="19" fillId="0" borderId="0" xfId="0" applyFont="1" applyAlignment="1">
      <alignment horizontal="left" readingOrder="1"/>
    </xf>
    <xf numFmtId="0" fontId="16" fillId="0" borderId="0" xfId="0" applyFont="1" applyAlignment="1">
      <alignment readingOrder="1"/>
    </xf>
    <xf numFmtId="0" fontId="13" fillId="0" borderId="49" xfId="0" applyFont="1" applyBorder="1" applyAlignment="1">
      <alignment horizontal="left" wrapText="1" readingOrder="1"/>
    </xf>
    <xf numFmtId="0" fontId="13" fillId="0" borderId="50" xfId="0" applyFont="1" applyBorder="1" applyAlignment="1">
      <alignment horizontal="left" wrapText="1" readingOrder="1"/>
    </xf>
    <xf numFmtId="0" fontId="13" fillId="0" borderId="50" xfId="0" applyFont="1" applyBorder="1" applyAlignment="1">
      <alignment wrapText="1"/>
    </xf>
    <xf numFmtId="0" fontId="20" fillId="0" borderId="0" xfId="0" applyFont="1" applyAlignment="1">
      <alignment wrapText="1" readingOrder="1"/>
    </xf>
    <xf numFmtId="0" fontId="19" fillId="0" borderId="29" xfId="0" applyFont="1" applyBorder="1" applyAlignment="1">
      <alignment horizontal="left" wrapText="1" readingOrder="1"/>
    </xf>
    <xf numFmtId="0" fontId="19" fillId="0" borderId="0" xfId="0" applyFont="1" applyBorder="1" applyAlignment="1">
      <alignment horizontal="left" wrapText="1" readingOrder="1"/>
    </xf>
    <xf numFmtId="0" fontId="19" fillId="0" borderId="0" xfId="0" applyFont="1" applyBorder="1" applyAlignment="1">
      <alignment wrapText="1"/>
    </xf>
    <xf numFmtId="0" fontId="17" fillId="0" borderId="51" xfId="0" applyFont="1" applyBorder="1" applyAlignment="1">
      <alignment horizontal="center" vertical="center" wrapText="1" readingOrder="1"/>
    </xf>
    <xf numFmtId="0" fontId="17" fillId="0" borderId="52" xfId="0" applyFont="1" applyBorder="1" applyAlignment="1">
      <alignment horizontal="center" vertical="center" wrapText="1" readingOrder="1"/>
    </xf>
    <xf numFmtId="0" fontId="13" fillId="0" borderId="53" xfId="0" applyFont="1" applyBorder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left" readingOrder="1"/>
    </xf>
    <xf numFmtId="0" fontId="19" fillId="0" borderId="0" xfId="0" applyFont="1" applyAlignment="1">
      <alignment horizontal="left" indent="2"/>
    </xf>
    <xf numFmtId="0" fontId="13" fillId="0" borderId="43" xfId="0" applyFont="1" applyBorder="1" applyAlignment="1">
      <alignment horizontal="left" wrapText="1" readingOrder="1"/>
    </xf>
    <xf numFmtId="0" fontId="13" fillId="0" borderId="44" xfId="0" applyFont="1" applyBorder="1" applyAlignment="1">
      <alignment horizontal="left" wrapText="1" readingOrder="1"/>
    </xf>
    <xf numFmtId="0" fontId="13" fillId="0" borderId="45" xfId="0" applyFont="1" applyBorder="1" applyAlignment="1">
      <alignment horizontal="left" wrapText="1" readingOrder="1"/>
    </xf>
    <xf numFmtId="0" fontId="19" fillId="0" borderId="54" xfId="0" applyFont="1" applyBorder="1" applyAlignment="1">
      <alignment horizontal="left" wrapText="1" readingOrder="1"/>
    </xf>
    <xf numFmtId="0" fontId="19" fillId="0" borderId="34" xfId="0" applyFont="1" applyBorder="1" applyAlignment="1">
      <alignment horizontal="left" wrapText="1" readingOrder="1"/>
    </xf>
    <xf numFmtId="0" fontId="13" fillId="0" borderId="46" xfId="0" applyFont="1" applyBorder="1" applyAlignment="1">
      <alignment horizontal="left" wrapText="1" readingOrder="1"/>
    </xf>
    <xf numFmtId="0" fontId="16" fillId="0" borderId="0" xfId="0" applyFont="1" applyAlignment="1">
      <alignment horizontal="center" wrapText="1" readingOrder="1"/>
    </xf>
    <xf numFmtId="0" fontId="16" fillId="0" borderId="0" xfId="0" applyFont="1" applyBorder="1" applyAlignment="1"/>
    <xf numFmtId="0" fontId="17" fillId="0" borderId="57" xfId="0" applyFont="1" applyBorder="1" applyAlignment="1">
      <alignment horizontal="center" vertical="center" wrapText="1" readingOrder="1"/>
    </xf>
    <xf numFmtId="0" fontId="13" fillId="0" borderId="57" xfId="0" applyFont="1" applyBorder="1" applyAlignment="1">
      <alignment horizontal="left" wrapText="1" readingOrder="1"/>
    </xf>
    <xf numFmtId="0" fontId="14" fillId="0" borderId="0" xfId="0" applyFont="1" applyAlignment="1">
      <alignment wrapText="1" readingOrder="1"/>
    </xf>
    <xf numFmtId="0" fontId="13" fillId="0" borderId="0" xfId="0" applyFont="1" applyAlignment="1">
      <alignment wrapText="1" readingOrder="1"/>
    </xf>
    <xf numFmtId="0" fontId="16" fillId="0" borderId="58" xfId="0" applyFont="1" applyBorder="1" applyAlignment="1">
      <alignment horizontal="center" wrapText="1" readingOrder="1"/>
    </xf>
    <xf numFmtId="0" fontId="16" fillId="0" borderId="59" xfId="0" applyFont="1" applyBorder="1" applyAlignment="1">
      <alignment horizontal="center" wrapText="1" readingOrder="1"/>
    </xf>
    <xf numFmtId="0" fontId="16" fillId="2" borderId="59" xfId="0" applyFont="1" applyFill="1" applyBorder="1" applyAlignment="1">
      <alignment horizontal="center" wrapText="1" readingOrder="1"/>
    </xf>
    <xf numFmtId="0" fontId="16" fillId="0" borderId="31" xfId="0" applyFont="1" applyBorder="1" applyAlignment="1">
      <alignment horizontal="left" wrapText="1" indent="4" readingOrder="1"/>
    </xf>
    <xf numFmtId="0" fontId="16" fillId="2" borderId="31" xfId="0" applyFont="1" applyFill="1" applyBorder="1" applyAlignment="1">
      <alignment horizontal="center" wrapText="1" readingOrder="1"/>
    </xf>
    <xf numFmtId="0" fontId="16" fillId="0" borderId="31" xfId="0" applyFont="1" applyBorder="1" applyAlignment="1">
      <alignment horizontal="left" indent="1"/>
    </xf>
    <xf numFmtId="0" fontId="16" fillId="0" borderId="31" xfId="0" applyFont="1" applyBorder="1" applyAlignment="1">
      <alignment horizontal="left" indent="1" readingOrder="1"/>
    </xf>
    <xf numFmtId="0" fontId="16" fillId="2" borderId="32" xfId="0" applyFont="1" applyFill="1" applyBorder="1" applyAlignment="1">
      <alignment horizontal="left" wrapText="1" readingOrder="1"/>
    </xf>
    <xf numFmtId="0" fontId="17" fillId="2" borderId="33" xfId="0" applyFont="1" applyFill="1" applyBorder="1" applyAlignment="1">
      <alignment horizontal="right" wrapText="1" readingOrder="1"/>
    </xf>
    <xf numFmtId="0" fontId="16" fillId="2" borderId="33" xfId="0" applyFont="1" applyFill="1" applyBorder="1" applyAlignment="1">
      <alignment horizontal="left" wrapText="1" readingOrder="1"/>
    </xf>
    <xf numFmtId="0" fontId="16" fillId="2" borderId="46" xfId="0" applyFont="1" applyFill="1" applyBorder="1" applyAlignment="1">
      <alignment horizontal="center" wrapText="1" readingOrder="1"/>
    </xf>
    <xf numFmtId="0" fontId="16" fillId="0" borderId="60" xfId="0" applyFont="1" applyBorder="1" applyAlignment="1">
      <alignment horizontal="left" wrapText="1" readingOrder="1"/>
    </xf>
    <xf numFmtId="0" fontId="16" fillId="0" borderId="58" xfId="0" applyFont="1" applyBorder="1" applyAlignment="1">
      <alignment horizontal="left" wrapText="1" readingOrder="1"/>
    </xf>
    <xf numFmtId="0" fontId="17" fillId="0" borderId="59" xfId="0" applyFont="1" applyBorder="1" applyAlignment="1">
      <alignment horizontal="left" wrapText="1" readingOrder="1"/>
    </xf>
    <xf numFmtId="0" fontId="17" fillId="0" borderId="58" xfId="0" applyFont="1" applyBorder="1" applyAlignment="1">
      <alignment horizontal="left" wrapText="1" readingOrder="1"/>
    </xf>
    <xf numFmtId="0" fontId="13" fillId="0" borderId="61" xfId="0" applyFont="1" applyBorder="1" applyAlignment="1">
      <alignment horizontal="left" wrapText="1" readingOrder="1"/>
    </xf>
    <xf numFmtId="0" fontId="17" fillId="0" borderId="0" xfId="0" applyFont="1" applyAlignment="1">
      <alignment wrapText="1" readingOrder="1"/>
    </xf>
    <xf numFmtId="0" fontId="17" fillId="0" borderId="0" xfId="0" applyFont="1" applyAlignment="1">
      <alignment horizontal="left" wrapText="1" readingOrder="1"/>
    </xf>
    <xf numFmtId="0" fontId="19" fillId="0" borderId="0" xfId="0" applyFont="1" applyAlignment="1">
      <alignment wrapText="1"/>
    </xf>
    <xf numFmtId="0" fontId="13" fillId="0" borderId="0" xfId="0" applyFont="1" applyAlignment="1">
      <alignment horizontal="center" wrapText="1" readingOrder="1"/>
    </xf>
    <xf numFmtId="0" fontId="13" fillId="0" borderId="0" xfId="0" applyFont="1" applyAlignment="1">
      <alignment wrapText="1"/>
    </xf>
    <xf numFmtId="0" fontId="14" fillId="0" borderId="50" xfId="0" applyFont="1" applyBorder="1" applyAlignment="1">
      <alignment horizontal="center" vertical="center" readingOrder="1"/>
    </xf>
    <xf numFmtId="0" fontId="14" fillId="0" borderId="51" xfId="0" applyFont="1" applyBorder="1" applyAlignment="1">
      <alignment horizontal="center" vertical="center" readingOrder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 readingOrder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 readingOrder="1"/>
    </xf>
    <xf numFmtId="0" fontId="16" fillId="0" borderId="0" xfId="0" applyFont="1" applyBorder="1" applyAlignment="1">
      <alignment horizontal="left" wrapText="1" readingOrder="1"/>
    </xf>
    <xf numFmtId="0" fontId="17" fillId="0" borderId="0" xfId="0" applyFont="1" applyAlignment="1">
      <alignment horizontal="center" wrapText="1"/>
    </xf>
    <xf numFmtId="0" fontId="13" fillId="0" borderId="65" xfId="0" applyFont="1" applyBorder="1" applyAlignment="1">
      <alignment horizontal="left" wrapText="1" readingOrder="1"/>
    </xf>
    <xf numFmtId="0" fontId="14" fillId="0" borderId="66" xfId="0" applyFont="1" applyBorder="1" applyAlignment="1">
      <alignment horizontal="center" readingOrder="1"/>
    </xf>
    <xf numFmtId="0" fontId="14" fillId="0" borderId="68" xfId="0" applyFont="1" applyBorder="1" applyAlignment="1">
      <alignment horizontal="center" vertical="center" readingOrder="1"/>
    </xf>
    <xf numFmtId="0" fontId="14" fillId="0" borderId="66" xfId="0" applyFont="1" applyBorder="1" applyAlignment="1">
      <alignment horizontal="center" vertical="center" readingOrder="1"/>
    </xf>
    <xf numFmtId="0" fontId="13" fillId="0" borderId="66" xfId="0" applyFont="1" applyBorder="1" applyAlignment="1">
      <alignment horizontal="left" wrapText="1" readingOrder="1"/>
    </xf>
    <xf numFmtId="0" fontId="14" fillId="0" borderId="31" xfId="0" applyFont="1" applyBorder="1" applyAlignment="1">
      <alignment horizontal="center" readingOrder="1"/>
    </xf>
    <xf numFmtId="0" fontId="13" fillId="0" borderId="69" xfId="0" applyFont="1" applyBorder="1" applyAlignment="1">
      <alignment horizontal="left" wrapText="1" readingOrder="1"/>
    </xf>
    <xf numFmtId="0" fontId="13" fillId="0" borderId="70" xfId="0" applyFont="1" applyBorder="1" applyAlignment="1">
      <alignment wrapText="1"/>
    </xf>
    <xf numFmtId="0" fontId="14" fillId="0" borderId="69" xfId="0" applyFont="1" applyBorder="1" applyAlignment="1">
      <alignment horizontal="center" readingOrder="1"/>
    </xf>
    <xf numFmtId="0" fontId="14" fillId="0" borderId="69" xfId="0" applyFont="1" applyBorder="1" applyAlignment="1">
      <alignment horizontal="center" vertical="center" readingOrder="1"/>
    </xf>
    <xf numFmtId="0" fontId="13" fillId="0" borderId="69" xfId="0" applyFont="1" applyBorder="1" applyAlignment="1">
      <alignment wrapText="1"/>
    </xf>
    <xf numFmtId="0" fontId="13" fillId="0" borderId="70" xfId="0" applyFont="1" applyBorder="1" applyAlignment="1">
      <alignment horizontal="left" wrapText="1" readingOrder="1"/>
    </xf>
    <xf numFmtId="0" fontId="13" fillId="0" borderId="0" xfId="0" applyFont="1" applyBorder="1" applyAlignment="1">
      <alignment horizontal="left" wrapText="1" readingOrder="1"/>
    </xf>
    <xf numFmtId="0" fontId="14" fillId="0" borderId="13" xfId="0" applyFont="1" applyBorder="1" applyAlignment="1">
      <alignment horizontal="center" vertical="center" readingOrder="1"/>
    </xf>
    <xf numFmtId="0" fontId="13" fillId="0" borderId="0" xfId="0" applyFont="1" applyBorder="1" applyAlignment="1">
      <alignment horizontal="left" wrapText="1"/>
    </xf>
    <xf numFmtId="0" fontId="14" fillId="0" borderId="71" xfId="0" applyFont="1" applyBorder="1" applyAlignment="1">
      <alignment horizontal="center" readingOrder="1"/>
    </xf>
    <xf numFmtId="0" fontId="14" fillId="0" borderId="72" xfId="0" applyFont="1" applyBorder="1" applyAlignment="1">
      <alignment horizontal="center" readingOrder="1"/>
    </xf>
    <xf numFmtId="0" fontId="14" fillId="0" borderId="73" xfId="0" applyFont="1" applyBorder="1" applyAlignment="1">
      <alignment horizontal="center" readingOrder="1"/>
    </xf>
    <xf numFmtId="0" fontId="14" fillId="0" borderId="5" xfId="0" applyFont="1" applyBorder="1" applyAlignment="1">
      <alignment horizontal="center" vertical="center" readingOrder="1"/>
    </xf>
    <xf numFmtId="0" fontId="13" fillId="0" borderId="73" xfId="0" applyFont="1" applyBorder="1" applyAlignment="1">
      <alignment horizontal="left" wrapText="1" readingOrder="1"/>
    </xf>
    <xf numFmtId="0" fontId="13" fillId="0" borderId="5" xfId="0" applyFont="1" applyBorder="1" applyAlignment="1">
      <alignment horizontal="left" wrapText="1" readingOrder="1"/>
    </xf>
    <xf numFmtId="0" fontId="14" fillId="0" borderId="74" xfId="0" applyFont="1" applyBorder="1" applyAlignment="1">
      <alignment horizontal="center" readingOrder="1"/>
    </xf>
    <xf numFmtId="0" fontId="14" fillId="0" borderId="58" xfId="0" applyFont="1" applyBorder="1" applyAlignment="1">
      <alignment horizontal="center" readingOrder="1"/>
    </xf>
    <xf numFmtId="0" fontId="14" fillId="0" borderId="75" xfId="0" applyFont="1" applyBorder="1" applyAlignment="1">
      <alignment horizontal="center" vertical="center" readingOrder="1"/>
    </xf>
    <xf numFmtId="0" fontId="14" fillId="0" borderId="76" xfId="0" applyFont="1" applyBorder="1" applyAlignment="1">
      <alignment horizontal="center" vertical="center" readingOrder="1"/>
    </xf>
    <xf numFmtId="0" fontId="14" fillId="0" borderId="77" xfId="0" applyFont="1" applyBorder="1" applyAlignment="1">
      <alignment horizontal="center" vertical="center" readingOrder="1"/>
    </xf>
    <xf numFmtId="0" fontId="14" fillId="0" borderId="4" xfId="0" applyFont="1" applyBorder="1" applyAlignment="1">
      <alignment horizontal="center" vertical="center" readingOrder="1"/>
    </xf>
    <xf numFmtId="0" fontId="13" fillId="0" borderId="74" xfId="0" applyFont="1" applyBorder="1" applyAlignment="1">
      <alignment horizontal="left" wrapText="1" readingOrder="1"/>
    </xf>
    <xf numFmtId="0" fontId="13" fillId="0" borderId="58" xfId="0" applyFont="1" applyBorder="1" applyAlignment="1">
      <alignment horizontal="left" wrapText="1" readingOrder="1"/>
    </xf>
    <xf numFmtId="0" fontId="13" fillId="0" borderId="77" xfId="0" applyFont="1" applyBorder="1" applyAlignment="1">
      <alignment horizontal="left" wrapText="1" readingOrder="1"/>
    </xf>
    <xf numFmtId="0" fontId="13" fillId="0" borderId="75" xfId="0" applyFont="1" applyBorder="1" applyAlignment="1">
      <alignment horizontal="left" wrapText="1" readingOrder="1"/>
    </xf>
    <xf numFmtId="0" fontId="13" fillId="0" borderId="78" xfId="0" applyFont="1" applyBorder="1" applyAlignment="1">
      <alignment horizontal="left" wrapText="1" readingOrder="1"/>
    </xf>
    <xf numFmtId="0" fontId="13" fillId="0" borderId="3" xfId="0" applyFont="1" applyBorder="1" applyAlignment="1">
      <alignment horizontal="left" wrapText="1" readingOrder="1"/>
    </xf>
    <xf numFmtId="0" fontId="13" fillId="0" borderId="76" xfId="0" applyFont="1" applyBorder="1" applyAlignment="1">
      <alignment horizontal="left" wrapText="1" readingOrder="1"/>
    </xf>
    <xf numFmtId="0" fontId="13" fillId="0" borderId="79" xfId="0" applyFont="1" applyBorder="1" applyAlignment="1">
      <alignment horizontal="left" wrapText="1" readingOrder="1"/>
    </xf>
    <xf numFmtId="0" fontId="14" fillId="0" borderId="14" xfId="0" applyFont="1" applyBorder="1" applyAlignment="1">
      <alignment horizontal="center" vertical="center" readingOrder="1"/>
    </xf>
    <xf numFmtId="0" fontId="14" fillId="0" borderId="15" xfId="0" applyFont="1" applyBorder="1" applyAlignment="1">
      <alignment horizontal="center" vertical="center" readingOrder="1"/>
    </xf>
    <xf numFmtId="0" fontId="13" fillId="0" borderId="14" xfId="0" applyFont="1" applyBorder="1" applyAlignment="1">
      <alignment horizontal="left" wrapText="1" readingOrder="1"/>
    </xf>
    <xf numFmtId="0" fontId="13" fillId="0" borderId="80" xfId="0" applyFont="1" applyBorder="1" applyAlignment="1">
      <alignment horizontal="left" wrapText="1" readingOrder="1"/>
    </xf>
    <xf numFmtId="49" fontId="13" fillId="0" borderId="81" xfId="0" applyNumberFormat="1" applyFont="1" applyBorder="1" applyAlignment="1">
      <alignment horizontal="center" wrapText="1" readingOrder="1"/>
    </xf>
    <xf numFmtId="0" fontId="14" fillId="0" borderId="82" xfId="0" applyFont="1" applyBorder="1" applyAlignment="1">
      <alignment horizontal="center" vertical="center" readingOrder="1"/>
    </xf>
    <xf numFmtId="49" fontId="13" fillId="0" borderId="83" xfId="0" applyNumberFormat="1" applyFont="1" applyBorder="1" applyAlignment="1">
      <alignment horizontal="center" wrapText="1" readingOrder="1"/>
    </xf>
    <xf numFmtId="49" fontId="13" fillId="0" borderId="84" xfId="0" applyNumberFormat="1" applyFont="1" applyBorder="1" applyAlignment="1">
      <alignment horizontal="center" wrapText="1" readingOrder="1"/>
    </xf>
    <xf numFmtId="49" fontId="13" fillId="0" borderId="85" xfId="0" applyNumberFormat="1" applyFont="1" applyBorder="1" applyAlignment="1">
      <alignment horizontal="center" wrapText="1" readingOrder="1"/>
    </xf>
    <xf numFmtId="49" fontId="13" fillId="0" borderId="86" xfId="0" applyNumberFormat="1" applyFont="1" applyBorder="1" applyAlignment="1">
      <alignment horizontal="center" wrapText="1"/>
    </xf>
    <xf numFmtId="49" fontId="13" fillId="0" borderId="84" xfId="0" applyNumberFormat="1" applyFont="1" applyBorder="1" applyAlignment="1">
      <alignment horizontal="center" wrapText="1"/>
    </xf>
    <xf numFmtId="49" fontId="13" fillId="0" borderId="85" xfId="0" applyNumberFormat="1" applyFont="1" applyBorder="1" applyAlignment="1">
      <alignment horizontal="center" wrapText="1"/>
    </xf>
    <xf numFmtId="49" fontId="13" fillId="0" borderId="86" xfId="0" applyNumberFormat="1" applyFont="1" applyBorder="1" applyAlignment="1">
      <alignment horizontal="center" wrapText="1" readingOrder="1"/>
    </xf>
    <xf numFmtId="49" fontId="13" fillId="0" borderId="87" xfId="0" applyNumberFormat="1" applyFont="1" applyBorder="1" applyAlignment="1">
      <alignment horizontal="center" wrapText="1" readingOrder="1"/>
    </xf>
    <xf numFmtId="49" fontId="13" fillId="0" borderId="88" xfId="0" applyNumberFormat="1" applyFont="1" applyBorder="1" applyAlignment="1">
      <alignment horizontal="center" wrapText="1" readingOrder="1"/>
    </xf>
    <xf numFmtId="49" fontId="13" fillId="0" borderId="16" xfId="0" applyNumberFormat="1" applyFont="1" applyBorder="1" applyAlignment="1">
      <alignment horizontal="center" wrapText="1" readingOrder="1"/>
    </xf>
    <xf numFmtId="49" fontId="13" fillId="0" borderId="17" xfId="0" applyNumberFormat="1" applyFont="1" applyBorder="1" applyAlignment="1">
      <alignment horizontal="center" wrapText="1" readingOrder="1"/>
    </xf>
    <xf numFmtId="0" fontId="13" fillId="0" borderId="31" xfId="0" applyFont="1" applyBorder="1" applyAlignment="1">
      <alignment horizontal="right" wrapText="1" readingOrder="1"/>
    </xf>
    <xf numFmtId="0" fontId="13" fillId="0" borderId="31" xfId="0" applyFont="1" applyBorder="1" applyAlignment="1">
      <alignment horizontal="left" wrapText="1" indent="2" readingOrder="1"/>
    </xf>
    <xf numFmtId="0" fontId="17" fillId="0" borderId="0" xfId="0" applyFont="1" applyAlignment="1">
      <alignment readingOrder="1"/>
    </xf>
    <xf numFmtId="0" fontId="13" fillId="0" borderId="0" xfId="0" applyFont="1" applyBorder="1" applyAlignment="1"/>
    <xf numFmtId="0" fontId="14" fillId="0" borderId="0" xfId="0" applyFont="1" applyAlignment="1">
      <alignment readingOrder="1"/>
    </xf>
    <xf numFmtId="0" fontId="14" fillId="0" borderId="71" xfId="0" applyFont="1" applyBorder="1" applyAlignment="1">
      <alignment horizontal="center" vertical="center" wrapText="1" readingOrder="1"/>
    </xf>
    <xf numFmtId="0" fontId="14" fillId="0" borderId="89" xfId="0" applyFont="1" applyBorder="1" applyAlignment="1">
      <alignment horizontal="center" vertical="center" wrapText="1" readingOrder="1"/>
    </xf>
    <xf numFmtId="0" fontId="14" fillId="0" borderId="74" xfId="0" applyFont="1" applyBorder="1" applyAlignment="1">
      <alignment horizontal="center" vertical="center" wrapText="1" readingOrder="1"/>
    </xf>
    <xf numFmtId="0" fontId="14" fillId="0" borderId="80" xfId="0" applyFont="1" applyBorder="1" applyAlignment="1">
      <alignment horizontal="center" vertical="center" wrapText="1" readingOrder="1"/>
    </xf>
    <xf numFmtId="0" fontId="14" fillId="0" borderId="90" xfId="0" applyFont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 readingOrder="1"/>
    </xf>
    <xf numFmtId="0" fontId="13" fillId="0" borderId="91" xfId="0" applyFont="1" applyBorder="1" applyAlignment="1">
      <alignment horizontal="left" wrapText="1" readingOrder="1"/>
    </xf>
    <xf numFmtId="0" fontId="22" fillId="0" borderId="31" xfId="0" applyFont="1" applyBorder="1" applyAlignment="1">
      <alignment horizontal="left" wrapText="1" readingOrder="1"/>
    </xf>
    <xf numFmtId="0" fontId="14" fillId="0" borderId="87" xfId="0" applyFont="1" applyBorder="1" applyAlignment="1">
      <alignment horizontal="left" wrapText="1" readingOrder="1"/>
    </xf>
    <xf numFmtId="0" fontId="20" fillId="0" borderId="0" xfId="0" applyFont="1" applyAlignment="1">
      <alignment readingOrder="1"/>
    </xf>
    <xf numFmtId="0" fontId="16" fillId="0" borderId="0" xfId="0" applyFont="1" applyBorder="1" applyAlignment="1">
      <alignment wrapText="1"/>
    </xf>
    <xf numFmtId="0" fontId="17" fillId="3" borderId="9" xfId="0" applyFont="1" applyFill="1" applyBorder="1" applyAlignment="1">
      <alignment horizontal="center" vertical="center" wrapText="1" readingOrder="1"/>
    </xf>
    <xf numFmtId="0" fontId="20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 wrapText="1" readingOrder="1"/>
    </xf>
    <xf numFmtId="0" fontId="17" fillId="0" borderId="43" xfId="0" applyFont="1" applyBorder="1" applyAlignment="1">
      <alignment horizontal="center" vertical="center" wrapText="1" readingOrder="1"/>
    </xf>
    <xf numFmtId="0" fontId="17" fillId="0" borderId="44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readingOrder="1"/>
    </xf>
    <xf numFmtId="0" fontId="16" fillId="0" borderId="0" xfId="0" applyFont="1" applyAlignment="1">
      <alignment horizontal="left" readingOrder="1"/>
    </xf>
    <xf numFmtId="0" fontId="13" fillId="0" borderId="0" xfId="0" applyFont="1" applyAlignment="1">
      <alignment horizontal="left" readingOrder="1"/>
    </xf>
    <xf numFmtId="0" fontId="19" fillId="0" borderId="0" xfId="0" applyFont="1" applyAlignment="1">
      <alignment wrapText="1"/>
    </xf>
    <xf numFmtId="0" fontId="19" fillId="0" borderId="53" xfId="0" applyFont="1" applyBorder="1" applyAlignment="1">
      <alignment wrapText="1"/>
    </xf>
    <xf numFmtId="0" fontId="19" fillId="0" borderId="31" xfId="0" applyFont="1" applyBorder="1" applyAlignment="1">
      <alignment horizontal="left" wrapText="1" readingOrder="1"/>
    </xf>
    <xf numFmtId="0" fontId="19" fillId="0" borderId="0" xfId="0" applyFont="1" applyBorder="1" applyAlignment="1">
      <alignment horizontal="left" wrapText="1" readingOrder="1"/>
    </xf>
    <xf numFmtId="0" fontId="0" fillId="0" borderId="0" xfId="0" applyBorder="1"/>
    <xf numFmtId="0" fontId="13" fillId="0" borderId="51" xfId="0" applyFont="1" applyBorder="1" applyAlignment="1">
      <alignment horizontal="center" vertical="center" wrapText="1" readingOrder="1"/>
    </xf>
    <xf numFmtId="0" fontId="13" fillId="0" borderId="92" xfId="0" applyFont="1" applyBorder="1" applyAlignment="1">
      <alignment horizontal="center" vertical="center" wrapText="1" readingOrder="1"/>
    </xf>
    <xf numFmtId="49" fontId="13" fillId="0" borderId="93" xfId="0" applyNumberFormat="1" applyFont="1" applyBorder="1" applyAlignment="1">
      <alignment horizontal="center" wrapText="1" readingOrder="1"/>
    </xf>
    <xf numFmtId="0" fontId="19" fillId="0" borderId="42" xfId="0" applyFont="1" applyBorder="1" applyAlignment="1">
      <alignment horizontal="left" wrapText="1" readingOrder="1"/>
    </xf>
    <xf numFmtId="49" fontId="20" fillId="0" borderId="32" xfId="0" applyNumberFormat="1" applyFont="1" applyBorder="1" applyAlignment="1">
      <alignment horizontal="center" vertical="center" wrapText="1" readingOrder="1"/>
    </xf>
    <xf numFmtId="49" fontId="20" fillId="0" borderId="33" xfId="0" applyNumberFormat="1" applyFont="1" applyBorder="1" applyAlignment="1">
      <alignment horizontal="center" vertical="center" wrapText="1" readingOrder="1"/>
    </xf>
    <xf numFmtId="0" fontId="19" fillId="0" borderId="0" xfId="0" applyFont="1" applyBorder="1" applyAlignment="1">
      <alignment horizontal="center" vertical="center" wrapText="1" readingOrder="1"/>
    </xf>
    <xf numFmtId="0" fontId="19" fillId="0" borderId="31" xfId="0" applyFont="1" applyBorder="1" applyAlignment="1">
      <alignment horizontal="center" vertical="center" wrapText="1" readingOrder="1"/>
    </xf>
    <xf numFmtId="0" fontId="19" fillId="0" borderId="42" xfId="0" applyFont="1" applyBorder="1" applyAlignment="1">
      <alignment horizontal="center" vertical="center" wrapText="1" readingOrder="1"/>
    </xf>
    <xf numFmtId="0" fontId="19" fillId="0" borderId="95" xfId="0" applyFont="1" applyBorder="1" applyAlignment="1">
      <alignment horizontal="center" vertical="center" wrapText="1" readingOrder="1"/>
    </xf>
    <xf numFmtId="0" fontId="19" fillId="0" borderId="58" xfId="0" applyFont="1" applyBorder="1" applyAlignment="1">
      <alignment horizontal="center" vertical="center" wrapText="1" readingOrder="1"/>
    </xf>
    <xf numFmtId="0" fontId="19" fillId="0" borderId="71" xfId="0" applyFont="1" applyBorder="1" applyAlignment="1">
      <alignment horizontal="center" vertical="center" wrapText="1" readingOrder="1"/>
    </xf>
    <xf numFmtId="49" fontId="19" fillId="0" borderId="94" xfId="0" applyNumberFormat="1" applyFont="1" applyBorder="1" applyAlignment="1">
      <alignment horizontal="center" vertical="center" wrapText="1" readingOrder="1"/>
    </xf>
    <xf numFmtId="49" fontId="19" fillId="0" borderId="33" xfId="0" applyNumberFormat="1" applyFont="1" applyBorder="1" applyAlignment="1">
      <alignment horizontal="center" wrapText="1" readingOrder="1"/>
    </xf>
    <xf numFmtId="49" fontId="19" fillId="0" borderId="33" xfId="0" applyNumberFormat="1" applyFont="1" applyBorder="1" applyAlignment="1">
      <alignment horizontal="center" vertical="center" wrapText="1" readingOrder="1"/>
    </xf>
    <xf numFmtId="49" fontId="19" fillId="0" borderId="46" xfId="0" applyNumberFormat="1" applyFont="1" applyBorder="1" applyAlignment="1">
      <alignment horizontal="center" vertical="center" wrapText="1" readingOrder="1"/>
    </xf>
    <xf numFmtId="0" fontId="17" fillId="0" borderId="34" xfId="0" applyFont="1" applyBorder="1" applyAlignment="1">
      <alignment horizontal="center" vertical="center" wrapText="1" readingOrder="1"/>
    </xf>
    <xf numFmtId="0" fontId="13" fillId="0" borderId="34" xfId="0" applyFont="1" applyBorder="1" applyAlignment="1">
      <alignment horizontal="left" wrapText="1" readingOrder="1"/>
    </xf>
    <xf numFmtId="0" fontId="13" fillId="0" borderId="96" xfId="0" applyFont="1" applyBorder="1" applyAlignment="1">
      <alignment horizontal="left" wrapText="1" readingOrder="1"/>
    </xf>
    <xf numFmtId="0" fontId="17" fillId="0" borderId="45" xfId="0" applyFont="1" applyBorder="1" applyAlignment="1">
      <alignment horizontal="center" vertical="center" wrapText="1" readingOrder="1"/>
    </xf>
    <xf numFmtId="0" fontId="13" fillId="4" borderId="54" xfId="0" applyFont="1" applyFill="1" applyBorder="1" applyAlignment="1">
      <alignment horizontal="center" vertical="center" wrapText="1" readingOrder="1"/>
    </xf>
    <xf numFmtId="0" fontId="13" fillId="4" borderId="30" xfId="0" applyFont="1" applyFill="1" applyBorder="1" applyAlignment="1">
      <alignment horizontal="left" wrapText="1" indent="2" readingOrder="1"/>
    </xf>
    <xf numFmtId="0" fontId="14" fillId="4" borderId="97" xfId="0" applyFont="1" applyFill="1" applyBorder="1" applyAlignment="1">
      <alignment horizontal="center" vertical="center" wrapText="1" readingOrder="1"/>
    </xf>
    <xf numFmtId="0" fontId="13" fillId="4" borderId="98" xfId="0" applyFont="1" applyFill="1" applyBorder="1" applyAlignment="1">
      <alignment horizontal="left" wrapText="1" readingOrder="1"/>
    </xf>
    <xf numFmtId="0" fontId="13" fillId="4" borderId="56" xfId="0" applyFont="1" applyFill="1" applyBorder="1" applyAlignment="1">
      <alignment horizontal="left" wrapText="1" readingOrder="1"/>
    </xf>
    <xf numFmtId="0" fontId="0" fillId="0" borderId="11" xfId="0" applyBorder="1"/>
    <xf numFmtId="0" fontId="0" fillId="0" borderId="18" xfId="0" applyBorder="1"/>
    <xf numFmtId="0" fontId="25" fillId="0" borderId="0" xfId="0" applyFont="1" applyAlignment="1">
      <alignment wrapText="1" readingOrder="1"/>
    </xf>
    <xf numFmtId="49" fontId="20" fillId="0" borderId="99" xfId="0" applyNumberFormat="1" applyFont="1" applyBorder="1" applyAlignment="1">
      <alignment horizontal="center" vertical="center" wrapText="1" readingOrder="1"/>
    </xf>
    <xf numFmtId="49" fontId="20" fillId="0" borderId="100" xfId="0" applyNumberFormat="1" applyFont="1" applyBorder="1" applyAlignment="1">
      <alignment horizontal="center" vertical="center" wrapText="1" readingOrder="1"/>
    </xf>
    <xf numFmtId="49" fontId="20" fillId="0" borderId="35" xfId="0" applyNumberFormat="1" applyFont="1" applyBorder="1" applyAlignment="1">
      <alignment horizontal="center" vertical="center" readingOrder="1"/>
    </xf>
    <xf numFmtId="49" fontId="20" fillId="0" borderId="35" xfId="0" applyNumberFormat="1" applyFont="1" applyBorder="1" applyAlignment="1">
      <alignment horizontal="center" vertical="center" wrapText="1" readingOrder="1"/>
    </xf>
    <xf numFmtId="49" fontId="20" fillId="0" borderId="101" xfId="0" applyNumberFormat="1" applyFont="1" applyBorder="1" applyAlignment="1">
      <alignment horizontal="center" wrapText="1" readingOrder="1"/>
    </xf>
    <xf numFmtId="0" fontId="17" fillId="0" borderId="30" xfId="0" applyFont="1" applyBorder="1" applyAlignment="1">
      <alignment horizontal="center" vertical="center" wrapText="1" readingOrder="1"/>
    </xf>
    <xf numFmtId="0" fontId="17" fillId="0" borderId="42" xfId="0" applyFont="1" applyBorder="1" applyAlignment="1">
      <alignment horizontal="center" vertical="center" wrapText="1" readingOrder="1"/>
    </xf>
    <xf numFmtId="0" fontId="17" fillId="0" borderId="31" xfId="0" applyFont="1" applyBorder="1" applyAlignment="1">
      <alignment horizontal="center" vertical="center" readingOrder="1"/>
    </xf>
    <xf numFmtId="0" fontId="17" fillId="0" borderId="60" xfId="0" applyFont="1" applyBorder="1" applyAlignment="1">
      <alignment horizontal="center" vertical="center" wrapText="1" readingOrder="1"/>
    </xf>
    <xf numFmtId="0" fontId="17" fillId="0" borderId="95" xfId="0" applyFont="1" applyBorder="1" applyAlignment="1">
      <alignment horizontal="center" vertical="center" wrapText="1" readingOrder="1"/>
    </xf>
    <xf numFmtId="0" fontId="17" fillId="0" borderId="58" xfId="0" applyFont="1" applyBorder="1" applyAlignment="1">
      <alignment vertical="center" readingOrder="1"/>
    </xf>
    <xf numFmtId="0" fontId="17" fillId="0" borderId="58" xfId="0" applyFont="1" applyBorder="1" applyAlignment="1">
      <alignment horizontal="center" vertical="center" readingOrder="1"/>
    </xf>
    <xf numFmtId="0" fontId="17" fillId="0" borderId="58" xfId="0" applyFont="1" applyBorder="1" applyAlignment="1">
      <alignment horizontal="center" vertical="center" wrapText="1" readingOrder="1"/>
    </xf>
    <xf numFmtId="0" fontId="20" fillId="0" borderId="43" xfId="0" applyFont="1" applyBorder="1" applyAlignment="1">
      <alignment horizontal="center" vertical="center" wrapText="1" readingOrder="1"/>
    </xf>
    <xf numFmtId="0" fontId="20" fillId="0" borderId="57" xfId="0" applyFont="1" applyBorder="1" applyAlignment="1">
      <alignment horizontal="center" vertical="center" wrapText="1" readingOrder="1"/>
    </xf>
    <xf numFmtId="0" fontId="20" fillId="0" borderId="30" xfId="0" applyFont="1" applyBorder="1" applyAlignment="1">
      <alignment horizontal="center" vertical="center" wrapText="1" readingOrder="1"/>
    </xf>
    <xf numFmtId="0" fontId="20" fillId="0" borderId="42" xfId="0" applyFont="1" applyBorder="1" applyAlignment="1">
      <alignment horizontal="center" vertical="center" wrapText="1" readingOrder="1"/>
    </xf>
    <xf numFmtId="0" fontId="20" fillId="0" borderId="31" xfId="0" applyFont="1" applyBorder="1" applyAlignment="1">
      <alignment vertical="center" readingOrder="1"/>
    </xf>
    <xf numFmtId="0" fontId="20" fillId="0" borderId="31" xfId="0" applyFont="1" applyBorder="1" applyAlignment="1">
      <alignment horizontal="center" vertical="center" readingOrder="1"/>
    </xf>
    <xf numFmtId="0" fontId="20" fillId="0" borderId="42" xfId="0" applyFont="1" applyBorder="1" applyAlignment="1">
      <alignment horizontal="center" vertical="center" readingOrder="1"/>
    </xf>
    <xf numFmtId="0" fontId="20" fillId="0" borderId="102" xfId="0" applyFont="1" applyBorder="1" applyAlignment="1">
      <alignment horizontal="center" wrapText="1" readingOrder="1"/>
    </xf>
    <xf numFmtId="0" fontId="20" fillId="0" borderId="60" xfId="0" applyFont="1" applyBorder="1" applyAlignment="1">
      <alignment horizontal="center" vertical="center" wrapText="1" readingOrder="1"/>
    </xf>
    <xf numFmtId="0" fontId="20" fillId="0" borderId="95" xfId="0" applyFont="1" applyBorder="1" applyAlignment="1">
      <alignment horizontal="center" vertical="center" wrapText="1" readingOrder="1"/>
    </xf>
    <xf numFmtId="0" fontId="20" fillId="0" borderId="58" xfId="0" applyFont="1" applyBorder="1" applyAlignment="1">
      <alignment horizontal="center" vertical="center" wrapText="1" readingOrder="1"/>
    </xf>
    <xf numFmtId="0" fontId="20" fillId="0" borderId="58" xfId="0" applyFont="1" applyBorder="1" applyAlignment="1">
      <alignment vertical="center" readingOrder="1"/>
    </xf>
    <xf numFmtId="0" fontId="20" fillId="0" borderId="58" xfId="0" applyFont="1" applyBorder="1" applyAlignment="1">
      <alignment horizontal="center" vertical="center" readingOrder="1"/>
    </xf>
    <xf numFmtId="0" fontId="20" fillId="0" borderId="103" xfId="0" applyFont="1" applyBorder="1" applyAlignment="1">
      <alignment horizontal="center" wrapText="1" readingOrder="1"/>
    </xf>
    <xf numFmtId="49" fontId="20" fillId="0" borderId="100" xfId="0" applyNumberFormat="1" applyFont="1" applyBorder="1" applyAlignment="1">
      <alignment horizontal="center" vertical="center" readingOrder="1"/>
    </xf>
    <xf numFmtId="49" fontId="20" fillId="0" borderId="104" xfId="0" applyNumberFormat="1" applyFont="1" applyBorder="1" applyAlignment="1">
      <alignment horizontal="center" vertical="center" wrapText="1" readingOrder="1"/>
    </xf>
    <xf numFmtId="0" fontId="19" fillId="0" borderId="38" xfId="0" applyFont="1" applyBorder="1" applyAlignment="1">
      <alignment horizontal="left" wrapText="1" readingOrder="1"/>
    </xf>
    <xf numFmtId="0" fontId="17" fillId="0" borderId="29" xfId="0" applyFont="1" applyBorder="1" applyAlignment="1">
      <alignment wrapText="1"/>
    </xf>
    <xf numFmtId="4" fontId="13" fillId="0" borderId="42" xfId="0" applyNumberFormat="1" applyFont="1" applyBorder="1" applyAlignment="1">
      <alignment horizontal="right" wrapText="1" readingOrder="1"/>
    </xf>
    <xf numFmtId="4" fontId="13" fillId="0" borderId="42" xfId="0" applyNumberFormat="1" applyFont="1" applyBorder="1" applyAlignment="1">
      <alignment wrapText="1" readingOrder="1"/>
    </xf>
    <xf numFmtId="4" fontId="13" fillId="0" borderId="31" xfId="0" applyNumberFormat="1" applyFont="1" applyBorder="1" applyAlignment="1">
      <alignment wrapText="1" readingOrder="1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left" wrapText="1" readingOrder="1"/>
    </xf>
    <xf numFmtId="0" fontId="27" fillId="0" borderId="0" xfId="0" applyFont="1" applyAlignment="1">
      <alignment wrapText="1" readingOrder="1"/>
    </xf>
    <xf numFmtId="9" fontId="13" fillId="0" borderId="31" xfId="0" applyNumberFormat="1" applyFont="1" applyBorder="1" applyAlignment="1">
      <alignment wrapText="1" readingOrder="1"/>
    </xf>
    <xf numFmtId="9" fontId="13" fillId="0" borderId="41" xfId="0" applyNumberFormat="1" applyFont="1" applyBorder="1" applyAlignment="1">
      <alignment wrapText="1" readingOrder="1"/>
    </xf>
    <xf numFmtId="4" fontId="13" fillId="0" borderId="31" xfId="0" applyNumberFormat="1" applyFont="1" applyBorder="1" applyAlignment="1">
      <alignment horizontal="right" wrapText="1" readingOrder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readingOrder="1"/>
    </xf>
    <xf numFmtId="0" fontId="19" fillId="0" borderId="0" xfId="0" applyFont="1" applyBorder="1" applyAlignment="1">
      <alignment horizontal="left" wrapText="1" readingOrder="1"/>
    </xf>
    <xf numFmtId="0" fontId="19" fillId="0" borderId="0" xfId="0" applyFont="1" applyAlignment="1">
      <alignment wrapText="1"/>
    </xf>
    <xf numFmtId="17" fontId="7" fillId="0" borderId="105" xfId="0" applyNumberFormat="1" applyFont="1" applyBorder="1"/>
    <xf numFmtId="0" fontId="16" fillId="0" borderId="0" xfId="0" applyFont="1" applyBorder="1" applyAlignment="1">
      <alignment horizontal="left" wrapText="1" readingOrder="1"/>
    </xf>
    <xf numFmtId="0" fontId="19" fillId="0" borderId="0" xfId="0" applyFont="1" applyAlignment="1">
      <alignment horizontal="center" wrapText="1" readingOrder="1"/>
    </xf>
    <xf numFmtId="0" fontId="16" fillId="0" borderId="0" xfId="0" applyFont="1" applyAlignment="1">
      <alignment horizontal="left" wrapText="1" readingOrder="1"/>
    </xf>
    <xf numFmtId="4" fontId="14" fillId="3" borderId="106" xfId="0" applyNumberFormat="1" applyFont="1" applyFill="1" applyBorder="1" applyAlignment="1">
      <alignment horizontal="right" wrapText="1" readingOrder="1"/>
    </xf>
    <xf numFmtId="4" fontId="14" fillId="3" borderId="42" xfId="0" applyNumberFormat="1" applyFont="1" applyFill="1" applyBorder="1" applyAlignment="1">
      <alignment horizontal="right" wrapText="1" readingOrder="1"/>
    </xf>
    <xf numFmtId="4" fontId="14" fillId="3" borderId="39" xfId="0" applyNumberFormat="1" applyFont="1" applyFill="1" applyBorder="1" applyAlignment="1">
      <alignment horizontal="right" wrapText="1" readingOrder="1"/>
    </xf>
    <xf numFmtId="0" fontId="16" fillId="0" borderId="0" xfId="0" applyFont="1" applyFill="1" applyBorder="1" applyAlignment="1">
      <alignment horizontal="left" wrapText="1" readingOrder="1"/>
    </xf>
    <xf numFmtId="0" fontId="17" fillId="0" borderId="0" xfId="0" applyFont="1" applyFill="1" applyBorder="1" applyAlignment="1">
      <alignment horizontal="right" wrapText="1" readingOrder="1"/>
    </xf>
    <xf numFmtId="4" fontId="16" fillId="0" borderId="0" xfId="0" applyNumberFormat="1" applyFont="1" applyFill="1" applyBorder="1" applyAlignment="1">
      <alignment horizontal="right" wrapText="1" readingOrder="1"/>
    </xf>
    <xf numFmtId="0" fontId="16" fillId="0" borderId="0" xfId="0" applyFont="1" applyFill="1" applyBorder="1" applyAlignment="1">
      <alignment horizontal="right" wrapText="1" readingOrder="1"/>
    </xf>
    <xf numFmtId="0" fontId="0" fillId="0" borderId="0" xfId="0" applyFill="1"/>
    <xf numFmtId="9" fontId="14" fillId="3" borderId="106" xfId="0" applyNumberFormat="1" applyFont="1" applyFill="1" applyBorder="1" applyAlignment="1">
      <alignment horizontal="right" wrapText="1" readingOrder="1"/>
    </xf>
    <xf numFmtId="0" fontId="13" fillId="0" borderId="0" xfId="0" applyFont="1" applyAlignment="1">
      <alignment horizontal="center" wrapText="1" readingOrder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left" readingOrder="1"/>
    </xf>
    <xf numFmtId="0" fontId="14" fillId="0" borderId="0" xfId="0" applyFont="1" applyAlignment="1">
      <alignment horizontal="center" readingOrder="1"/>
    </xf>
    <xf numFmtId="0" fontId="17" fillId="0" borderId="102" xfId="0" applyFont="1" applyBorder="1" applyAlignment="1">
      <alignment horizontal="center" vertical="center" wrapText="1" readingOrder="1"/>
    </xf>
    <xf numFmtId="0" fontId="17" fillId="0" borderId="103" xfId="0" applyFont="1" applyBorder="1" applyAlignment="1">
      <alignment horizontal="center" vertical="center" wrapText="1" readingOrder="1"/>
    </xf>
    <xf numFmtId="4" fontId="13" fillId="0" borderId="0" xfId="0" applyNumberFormat="1" applyFont="1" applyAlignment="1">
      <alignment wrapText="1"/>
    </xf>
    <xf numFmtId="0" fontId="27" fillId="0" borderId="0" xfId="0" applyFont="1" applyAlignment="1">
      <alignment horizontal="left" wrapText="1" readingOrder="1"/>
    </xf>
    <xf numFmtId="9" fontId="13" fillId="0" borderId="31" xfId="0" applyNumberFormat="1" applyFont="1" applyBorder="1" applyAlignment="1">
      <alignment horizontal="right" wrapText="1" readingOrder="1"/>
    </xf>
    <xf numFmtId="166" fontId="14" fillId="3" borderId="42" xfId="0" applyNumberFormat="1" applyFont="1" applyFill="1" applyBorder="1" applyAlignment="1">
      <alignment horizontal="right" wrapText="1" readingOrder="1"/>
    </xf>
    <xf numFmtId="9" fontId="14" fillId="3" borderId="39" xfId="0" applyNumberFormat="1" applyFont="1" applyFill="1" applyBorder="1" applyAlignment="1">
      <alignment horizontal="right" wrapText="1" readingOrder="1"/>
    </xf>
    <xf numFmtId="4" fontId="14" fillId="3" borderId="31" xfId="0" applyNumberFormat="1" applyFont="1" applyFill="1" applyBorder="1" applyAlignment="1">
      <alignment horizontal="right" wrapText="1" readingOrder="1"/>
    </xf>
    <xf numFmtId="9" fontId="14" fillId="3" borderId="31" xfId="0" applyNumberFormat="1" applyFont="1" applyFill="1" applyBorder="1" applyAlignment="1">
      <alignment horizontal="right" wrapText="1" readingOrder="1"/>
    </xf>
    <xf numFmtId="9" fontId="14" fillId="3" borderId="107" xfId="0" applyNumberFormat="1" applyFont="1" applyFill="1" applyBorder="1" applyAlignment="1">
      <alignment horizontal="right" wrapText="1" readingOrder="1"/>
    </xf>
    <xf numFmtId="9" fontId="13" fillId="0" borderId="61" xfId="0" applyNumberFormat="1" applyFont="1" applyBorder="1" applyAlignment="1">
      <alignment horizontal="right" wrapText="1" readingOrder="1"/>
    </xf>
    <xf numFmtId="9" fontId="14" fillId="3" borderId="61" xfId="0" applyNumberFormat="1" applyFont="1" applyFill="1" applyBorder="1" applyAlignment="1">
      <alignment horizontal="right" wrapText="1" readingOrder="1"/>
    </xf>
    <xf numFmtId="9" fontId="13" fillId="0" borderId="61" xfId="0" applyNumberFormat="1" applyFont="1" applyFill="1" applyBorder="1" applyAlignment="1">
      <alignment horizontal="right" wrapText="1" readingOrder="1"/>
    </xf>
    <xf numFmtId="49" fontId="20" fillId="0" borderId="41" xfId="0" applyNumberFormat="1" applyFont="1" applyBorder="1" applyAlignment="1">
      <alignment horizontal="center" wrapText="1" readingOrder="1"/>
    </xf>
    <xf numFmtId="9" fontId="13" fillId="0" borderId="41" xfId="0" applyNumberFormat="1" applyFont="1" applyFill="1" applyBorder="1" applyAlignment="1">
      <alignment horizontal="right" wrapText="1" readingOrder="1"/>
    </xf>
    <xf numFmtId="9" fontId="14" fillId="3" borderId="41" xfId="0" applyNumberFormat="1" applyFont="1" applyFill="1" applyBorder="1" applyAlignment="1">
      <alignment horizontal="right" wrapText="1" readingOrder="1"/>
    </xf>
    <xf numFmtId="9" fontId="13" fillId="0" borderId="41" xfId="0" applyNumberFormat="1" applyFont="1" applyBorder="1" applyAlignment="1">
      <alignment horizontal="right" wrapText="1" readingOrder="1"/>
    </xf>
    <xf numFmtId="9" fontId="14" fillId="3" borderId="40" xfId="0" applyNumberFormat="1" applyFont="1" applyFill="1" applyBorder="1" applyAlignment="1">
      <alignment horizontal="right" wrapText="1" readingOrder="1"/>
    </xf>
    <xf numFmtId="2" fontId="14" fillId="3" borderId="106" xfId="0" applyNumberFormat="1" applyFont="1" applyFill="1" applyBorder="1" applyAlignment="1">
      <alignment horizontal="right" wrapText="1" readingOrder="1"/>
    </xf>
    <xf numFmtId="9" fontId="13" fillId="0" borderId="31" xfId="0" applyNumberFormat="1" applyFont="1" applyFill="1" applyBorder="1" applyAlignment="1">
      <alignment horizontal="right" wrapText="1" readingOrder="1"/>
    </xf>
    <xf numFmtId="9" fontId="14" fillId="3" borderId="31" xfId="0" applyNumberFormat="1" applyFont="1" applyFill="1" applyBorder="1" applyAlignment="1">
      <alignment wrapText="1" readingOrder="1"/>
    </xf>
    <xf numFmtId="4" fontId="14" fillId="3" borderId="42" xfId="0" applyNumberFormat="1" applyFont="1" applyFill="1" applyBorder="1" applyAlignment="1">
      <alignment wrapText="1" readingOrder="1"/>
    </xf>
    <xf numFmtId="17" fontId="7" fillId="0" borderId="108" xfId="0" applyNumberFormat="1" applyFont="1" applyBorder="1"/>
    <xf numFmtId="0" fontId="14" fillId="0" borderId="8" xfId="0" applyFont="1" applyBorder="1" applyAlignment="1">
      <alignment horizontal="center" vertical="center" wrapText="1" readingOrder="1"/>
    </xf>
    <xf numFmtId="0" fontId="14" fillId="0" borderId="18" xfId="0" applyFont="1" applyBorder="1" applyAlignment="1">
      <alignment horizontal="center" vertical="center" wrapText="1" readingOrder="1"/>
    </xf>
    <xf numFmtId="0" fontId="13" fillId="0" borderId="11" xfId="0" applyFont="1" applyBorder="1" applyAlignment="1">
      <alignment horizontal="left" wrapText="1" readingOrder="1"/>
    </xf>
    <xf numFmtId="4" fontId="13" fillId="0" borderId="5" xfId="0" applyNumberFormat="1" applyFont="1" applyBorder="1" applyAlignment="1">
      <alignment horizontal="right" wrapText="1" readingOrder="1"/>
    </xf>
    <xf numFmtId="0" fontId="13" fillId="0" borderId="18" xfId="0" applyFont="1" applyBorder="1" applyAlignment="1">
      <alignment horizontal="left" wrapText="1" readingOrder="1"/>
    </xf>
    <xf numFmtId="0" fontId="14" fillId="3" borderId="9" xfId="0" applyFont="1" applyFill="1" applyBorder="1" applyAlignment="1">
      <alignment horizontal="right" wrapText="1" readingOrder="1"/>
    </xf>
    <xf numFmtId="4" fontId="14" fillId="3" borderId="17" xfId="0" applyNumberFormat="1" applyFont="1" applyFill="1" applyBorder="1" applyAlignment="1">
      <alignment horizontal="right" wrapText="1" readingOrder="1"/>
    </xf>
    <xf numFmtId="0" fontId="14" fillId="0" borderId="0" xfId="0" applyFont="1" applyFill="1" applyBorder="1" applyAlignment="1">
      <alignment horizontal="center" wrapText="1" readingOrder="1"/>
    </xf>
    <xf numFmtId="0" fontId="14" fillId="0" borderId="0" xfId="0" applyFont="1" applyFill="1" applyBorder="1" applyAlignment="1">
      <alignment horizontal="right" wrapText="1" readingOrder="1"/>
    </xf>
    <xf numFmtId="4" fontId="14" fillId="0" borderId="0" xfId="0" applyNumberFormat="1" applyFont="1" applyFill="1" applyBorder="1" applyAlignment="1">
      <alignment horizontal="right" wrapText="1" readingOrder="1"/>
    </xf>
    <xf numFmtId="0" fontId="13" fillId="0" borderId="0" xfId="0" applyFont="1" applyBorder="1" applyAlignment="1">
      <alignment horizontal="center" vertical="center" wrapText="1" readingOrder="1"/>
    </xf>
    <xf numFmtId="49" fontId="13" fillId="0" borderId="93" xfId="0" applyNumberFormat="1" applyFont="1" applyBorder="1" applyAlignment="1">
      <alignment horizontal="center" vertical="center" wrapText="1" readingOrder="1"/>
    </xf>
    <xf numFmtId="4" fontId="13" fillId="0" borderId="50" xfId="0" applyNumberFormat="1" applyFont="1" applyBorder="1" applyAlignment="1">
      <alignment horizontal="right" wrapText="1" readingOrder="1"/>
    </xf>
    <xf numFmtId="4" fontId="13" fillId="0" borderId="70" xfId="0" applyNumberFormat="1" applyFont="1" applyBorder="1" applyAlignment="1">
      <alignment horizontal="right" wrapText="1" readingOrder="1"/>
    </xf>
    <xf numFmtId="0" fontId="27" fillId="0" borderId="52" xfId="0" applyFont="1" applyBorder="1" applyAlignment="1">
      <alignment horizontal="center" vertical="center" wrapText="1" readingOrder="1"/>
    </xf>
    <xf numFmtId="0" fontId="27" fillId="0" borderId="35" xfId="0" applyFont="1" applyBorder="1" applyAlignment="1">
      <alignment horizontal="center" vertical="center" wrapText="1" readingOrder="1"/>
    </xf>
    <xf numFmtId="0" fontId="27" fillId="0" borderId="36" xfId="0" applyFont="1" applyBorder="1" applyAlignment="1">
      <alignment horizontal="center" vertical="center" wrapText="1" readingOrder="1"/>
    </xf>
    <xf numFmtId="0" fontId="27" fillId="0" borderId="37" xfId="0" applyFont="1" applyBorder="1" applyAlignment="1">
      <alignment horizontal="center" vertical="center" wrapText="1" readingOrder="1"/>
    </xf>
    <xf numFmtId="0" fontId="26" fillId="0" borderId="38" xfId="0" applyFont="1" applyBorder="1" applyAlignment="1">
      <alignment horizontal="left" wrapText="1" readingOrder="1"/>
    </xf>
    <xf numFmtId="0" fontId="28" fillId="0" borderId="39" xfId="0" applyFont="1" applyBorder="1" applyAlignment="1">
      <alignment horizontal="left" wrapText="1" readingOrder="1"/>
    </xf>
    <xf numFmtId="4" fontId="26" fillId="0" borderId="40" xfId="0" applyNumberFormat="1" applyFont="1" applyBorder="1" applyAlignment="1">
      <alignment horizontal="right" wrapText="1" readingOrder="1"/>
    </xf>
    <xf numFmtId="0" fontId="26" fillId="0" borderId="39" xfId="0" applyFont="1" applyBorder="1" applyAlignment="1">
      <alignment horizontal="right" wrapText="1" readingOrder="1"/>
    </xf>
    <xf numFmtId="0" fontId="26" fillId="0" borderId="40" xfId="0" applyFont="1" applyBorder="1" applyAlignment="1">
      <alignment horizontal="right" wrapText="1" readingOrder="1"/>
    </xf>
    <xf numFmtId="0" fontId="26" fillId="0" borderId="30" xfId="0" applyFont="1" applyBorder="1" applyAlignment="1">
      <alignment horizontal="left" wrapText="1" readingOrder="1"/>
    </xf>
    <xf numFmtId="0" fontId="26" fillId="0" borderId="31" xfId="0" applyFont="1" applyBorder="1" applyAlignment="1">
      <alignment horizontal="left" wrapText="1" indent="1"/>
    </xf>
    <xf numFmtId="4" fontId="26" fillId="0" borderId="31" xfId="0" applyNumberFormat="1" applyFont="1" applyBorder="1" applyAlignment="1">
      <alignment horizontal="right" wrapText="1" readingOrder="1"/>
    </xf>
    <xf numFmtId="4" fontId="26" fillId="0" borderId="41" xfId="0" applyNumberFormat="1" applyFont="1" applyBorder="1" applyAlignment="1">
      <alignment horizontal="right" wrapText="1" readingOrder="1"/>
    </xf>
    <xf numFmtId="0" fontId="26" fillId="0" borderId="31" xfId="0" applyFont="1" applyBorder="1" applyAlignment="1">
      <alignment horizontal="left" wrapText="1" indent="1" readingOrder="1"/>
    </xf>
    <xf numFmtId="0" fontId="27" fillId="0" borderId="31" xfId="0" applyFont="1" applyBorder="1" applyAlignment="1">
      <alignment horizontal="left" wrapText="1" readingOrder="1"/>
    </xf>
    <xf numFmtId="0" fontId="26" fillId="0" borderId="41" xfId="0" applyFont="1" applyBorder="1" applyAlignment="1">
      <alignment horizontal="right" wrapText="1" readingOrder="1"/>
    </xf>
    <xf numFmtId="0" fontId="26" fillId="0" borderId="31" xfId="0" applyFont="1" applyBorder="1" applyAlignment="1">
      <alignment horizontal="left" wrapText="1" readingOrder="1"/>
    </xf>
    <xf numFmtId="4" fontId="26" fillId="0" borderId="58" xfId="0" applyNumberFormat="1" applyFont="1" applyBorder="1" applyAlignment="1">
      <alignment horizontal="right" wrapText="1" readingOrder="1"/>
    </xf>
    <xf numFmtId="4" fontId="26" fillId="2" borderId="59" xfId="0" applyNumberFormat="1" applyFont="1" applyFill="1" applyBorder="1" applyAlignment="1">
      <alignment horizontal="right" wrapText="1" readingOrder="1"/>
    </xf>
    <xf numFmtId="0" fontId="26" fillId="0" borderId="31" xfId="0" applyFont="1" applyBorder="1" applyAlignment="1">
      <alignment horizontal="right" wrapText="1" readingOrder="1"/>
    </xf>
    <xf numFmtId="0" fontId="26" fillId="0" borderId="31" xfId="0" applyFont="1" applyBorder="1" applyAlignment="1">
      <alignment horizontal="left" wrapText="1" indent="3" readingOrder="1"/>
    </xf>
    <xf numFmtId="0" fontId="26" fillId="0" borderId="31" xfId="0" applyFont="1" applyBorder="1" applyAlignment="1">
      <alignment horizontal="left" indent="1"/>
    </xf>
    <xf numFmtId="0" fontId="26" fillId="0" borderId="31" xfId="0" applyFont="1" applyBorder="1" applyAlignment="1">
      <alignment wrapText="1"/>
    </xf>
    <xf numFmtId="0" fontId="26" fillId="0" borderId="31" xfId="0" applyFont="1" applyBorder="1" applyAlignment="1">
      <alignment horizontal="left" wrapText="1" indent="4" readingOrder="1"/>
    </xf>
    <xf numFmtId="0" fontId="26" fillId="0" borderId="31" xfId="0" applyFont="1" applyBorder="1" applyAlignment="1">
      <alignment horizontal="left" indent="1" readingOrder="1"/>
    </xf>
    <xf numFmtId="0" fontId="28" fillId="0" borderId="31" xfId="0" applyFont="1" applyBorder="1" applyAlignment="1">
      <alignment horizontal="left" wrapText="1" readingOrder="1"/>
    </xf>
    <xf numFmtId="0" fontId="28" fillId="0" borderId="31" xfId="0" applyFont="1" applyBorder="1" applyAlignment="1">
      <alignment horizontal="left" readingOrder="1"/>
    </xf>
    <xf numFmtId="4" fontId="26" fillId="2" borderId="31" xfId="0" applyNumberFormat="1" applyFont="1" applyFill="1" applyBorder="1" applyAlignment="1">
      <alignment horizontal="right" wrapText="1" readingOrder="1"/>
    </xf>
    <xf numFmtId="0" fontId="26" fillId="0" borderId="58" xfId="0" applyFont="1" applyBorder="1" applyAlignment="1">
      <alignment horizontal="right" wrapText="1" readingOrder="1"/>
    </xf>
    <xf numFmtId="0" fontId="26" fillId="0" borderId="60" xfId="0" applyFont="1" applyBorder="1" applyAlignment="1">
      <alignment horizontal="left" wrapText="1" readingOrder="1"/>
    </xf>
    <xf numFmtId="0" fontId="26" fillId="0" borderId="58" xfId="0" applyFont="1" applyBorder="1" applyAlignment="1">
      <alignment horizontal="left" wrapText="1" readingOrder="1"/>
    </xf>
    <xf numFmtId="4" fontId="27" fillId="0" borderId="59" xfId="0" applyNumberFormat="1" applyFont="1" applyBorder="1" applyAlignment="1">
      <alignment horizontal="right" wrapText="1" readingOrder="1"/>
    </xf>
    <xf numFmtId="0" fontId="27" fillId="0" borderId="58" xfId="0" applyFont="1" applyBorder="1" applyAlignment="1">
      <alignment horizontal="left" wrapText="1" readingOrder="1"/>
    </xf>
    <xf numFmtId="0" fontId="26" fillId="2" borderId="32" xfId="0" applyFont="1" applyFill="1" applyBorder="1" applyAlignment="1">
      <alignment horizontal="left" wrapText="1" readingOrder="1"/>
    </xf>
    <xf numFmtId="0" fontId="27" fillId="2" borderId="33" xfId="0" applyFont="1" applyFill="1" applyBorder="1" applyAlignment="1">
      <alignment horizontal="right" wrapText="1" readingOrder="1"/>
    </xf>
    <xf numFmtId="4" fontId="27" fillId="2" borderId="33" xfId="0" applyNumberFormat="1" applyFont="1" applyFill="1" applyBorder="1" applyAlignment="1">
      <alignment horizontal="right" wrapText="1" readingOrder="1"/>
    </xf>
    <xf numFmtId="4" fontId="27" fillId="2" borderId="46" xfId="0" applyNumberFormat="1" applyFont="1" applyFill="1" applyBorder="1" applyAlignment="1">
      <alignment horizontal="right" wrapText="1" readingOrder="1"/>
    </xf>
    <xf numFmtId="0" fontId="27" fillId="2" borderId="32" xfId="0" applyFont="1" applyFill="1" applyBorder="1" applyAlignment="1">
      <alignment horizontal="left" wrapText="1" readingOrder="1"/>
    </xf>
    <xf numFmtId="4" fontId="0" fillId="0" borderId="0" xfId="0" applyNumberFormat="1"/>
    <xf numFmtId="0" fontId="13" fillId="0" borderId="109" xfId="0" applyFont="1" applyBorder="1" applyAlignment="1">
      <alignment horizontal="center" vertical="center" wrapText="1" readingOrder="1"/>
    </xf>
    <xf numFmtId="0" fontId="13" fillId="0" borderId="0" xfId="0" applyFont="1" applyAlignment="1">
      <alignment wrapText="1"/>
    </xf>
    <xf numFmtId="0" fontId="29" fillId="0" borderId="0" xfId="0" applyFont="1"/>
    <xf numFmtId="0" fontId="27" fillId="0" borderId="0" xfId="0" applyFont="1" applyAlignment="1">
      <alignment wrapText="1"/>
    </xf>
    <xf numFmtId="0" fontId="30" fillId="0" borderId="0" xfId="0" applyFont="1" applyAlignment="1">
      <alignment wrapText="1"/>
    </xf>
    <xf numFmtId="4" fontId="13" fillId="0" borderId="0" xfId="0" applyNumberFormat="1" applyFont="1" applyBorder="1" applyAlignment="1">
      <alignment wrapText="1"/>
    </xf>
    <xf numFmtId="4" fontId="31" fillId="0" borderId="0" xfId="0" applyNumberFormat="1" applyFont="1" applyBorder="1" applyAlignment="1">
      <alignment wrapText="1"/>
    </xf>
    <xf numFmtId="4" fontId="16" fillId="0" borderId="0" xfId="0" applyNumberFormat="1" applyFont="1" applyAlignment="1">
      <alignment horizontal="center" readingOrder="1"/>
    </xf>
    <xf numFmtId="0" fontId="16" fillId="0" borderId="0" xfId="0" applyFont="1" applyBorder="1" applyAlignment="1">
      <alignment horizontal="left" wrapText="1" readingOrder="1"/>
    </xf>
    <xf numFmtId="0" fontId="16" fillId="0" borderId="0" xfId="0" applyFont="1" applyBorder="1" applyAlignment="1">
      <alignment horizontal="left" wrapText="1" readingOrder="1"/>
    </xf>
    <xf numFmtId="0" fontId="19" fillId="0" borderId="0" xfId="0" applyFont="1" applyAlignment="1">
      <alignment wrapText="1"/>
    </xf>
    <xf numFmtId="4" fontId="0" fillId="0" borderId="0" xfId="0" applyNumberFormat="1" applyBorder="1"/>
    <xf numFmtId="0" fontId="17" fillId="0" borderId="0" xfId="0" applyFont="1" applyFill="1" applyBorder="1" applyAlignment="1">
      <alignment horizontal="center" vertical="center" wrapText="1" readingOrder="1"/>
    </xf>
    <xf numFmtId="4" fontId="0" fillId="0" borderId="70" xfId="0" applyNumberFormat="1" applyBorder="1"/>
    <xf numFmtId="0" fontId="0" fillId="0" borderId="70" xfId="0" applyBorder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 readingOrder="1"/>
    </xf>
    <xf numFmtId="0" fontId="17" fillId="4" borderId="0" xfId="0" applyFont="1" applyFill="1" applyBorder="1" applyAlignment="1">
      <alignment horizontal="left" vertical="center" wrapText="1" readingOrder="1"/>
    </xf>
    <xf numFmtId="0" fontId="13" fillId="0" borderId="0" xfId="0" applyFont="1" applyFill="1" applyBorder="1" applyAlignment="1"/>
    <xf numFmtId="0" fontId="16" fillId="0" borderId="0" xfId="0" applyFont="1" applyFill="1" applyBorder="1" applyAlignment="1">
      <alignment wrapText="1"/>
    </xf>
    <xf numFmtId="0" fontId="0" fillId="0" borderId="0" xfId="0" applyFill="1" applyBorder="1"/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 readingOrder="1"/>
    </xf>
    <xf numFmtId="0" fontId="19" fillId="0" borderId="0" xfId="0" applyFont="1" applyAlignment="1">
      <alignment horizontal="center" readingOrder="1"/>
    </xf>
    <xf numFmtId="0" fontId="19" fillId="0" borderId="0" xfId="0" applyFont="1" applyAlignment="1">
      <alignment horizontal="center" wrapText="1" readingOrder="1"/>
    </xf>
    <xf numFmtId="0" fontId="16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4" fontId="0" fillId="0" borderId="0" xfId="0" applyNumberFormat="1" applyFill="1"/>
    <xf numFmtId="4" fontId="16" fillId="0" borderId="50" xfId="0" applyNumberFormat="1" applyFont="1" applyBorder="1" applyAlignment="1">
      <alignment horizontal="left" wrapText="1" readingOrder="1"/>
    </xf>
    <xf numFmtId="4" fontId="16" fillId="0" borderId="50" xfId="0" applyNumberFormat="1" applyFont="1" applyBorder="1" applyAlignment="1">
      <alignment wrapText="1"/>
    </xf>
    <xf numFmtId="4" fontId="17" fillId="3" borderId="9" xfId="0" applyNumberFormat="1" applyFont="1" applyFill="1" applyBorder="1" applyAlignment="1">
      <alignment horizontal="right" vertical="center" wrapText="1" readingOrder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17" fillId="0" borderId="0" xfId="0" applyFont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left" vertical="center" readingOrder="1"/>
    </xf>
    <xf numFmtId="0" fontId="16" fillId="0" borderId="0" xfId="0" applyFont="1" applyBorder="1" applyAlignment="1">
      <alignment horizontal="left" wrapText="1" readingOrder="1"/>
    </xf>
    <xf numFmtId="0" fontId="16" fillId="0" borderId="0" xfId="0" applyFont="1" applyBorder="1" applyAlignment="1">
      <alignment wrapText="1"/>
    </xf>
    <xf numFmtId="0" fontId="17" fillId="0" borderId="0" xfId="0" applyFont="1" applyFill="1" applyBorder="1" applyAlignment="1">
      <alignment horizontal="center" vertical="center" wrapText="1" readingOrder="1"/>
    </xf>
    <xf numFmtId="0" fontId="10" fillId="0" borderId="0" xfId="0" applyFont="1"/>
    <xf numFmtId="3" fontId="14" fillId="3" borderId="106" xfId="0" applyNumberFormat="1" applyFont="1" applyFill="1" applyBorder="1" applyAlignment="1">
      <alignment horizontal="right" wrapText="1" readingOrder="1"/>
    </xf>
    <xf numFmtId="0" fontId="32" fillId="0" borderId="0" xfId="0" applyFont="1" applyFill="1"/>
    <xf numFmtId="0" fontId="16" fillId="0" borderId="0" xfId="0" applyFont="1" applyAlignment="1">
      <alignment horizontal="left" readingOrder="1"/>
    </xf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center" wrapText="1" readingOrder="1"/>
    </xf>
    <xf numFmtId="4" fontId="16" fillId="0" borderId="0" xfId="0" applyNumberFormat="1" applyFont="1" applyBorder="1" applyAlignment="1">
      <alignment horizontal="left" wrapText="1" readingOrder="1"/>
    </xf>
    <xf numFmtId="0" fontId="17" fillId="0" borderId="0" xfId="0" applyFont="1" applyFill="1" applyBorder="1" applyAlignment="1">
      <alignment readingOrder="1"/>
    </xf>
    <xf numFmtId="0" fontId="19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horizontal="left" wrapText="1" readingOrder="1"/>
    </xf>
    <xf numFmtId="4" fontId="16" fillId="0" borderId="0" xfId="0" applyNumberFormat="1" applyFont="1" applyFill="1" applyBorder="1" applyAlignment="1">
      <alignment wrapText="1"/>
    </xf>
    <xf numFmtId="4" fontId="0" fillId="0" borderId="0" xfId="0" applyNumberFormat="1" applyFill="1" applyBorder="1"/>
    <xf numFmtId="0" fontId="19" fillId="0" borderId="0" xfId="0" applyFont="1" applyFill="1" applyBorder="1" applyAlignment="1">
      <alignment readingOrder="1"/>
    </xf>
    <xf numFmtId="0" fontId="19" fillId="0" borderId="0" xfId="0" applyFont="1" applyFill="1" applyBorder="1" applyAlignment="1">
      <alignment wrapText="1" readingOrder="1"/>
    </xf>
    <xf numFmtId="0" fontId="13" fillId="0" borderId="0" xfId="0" applyFont="1" applyBorder="1" applyAlignment="1">
      <alignment wrapText="1" readingOrder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 readingOrder="1"/>
    </xf>
    <xf numFmtId="0" fontId="17" fillId="0" borderId="3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wrapText="1" readingOrder="1"/>
    </xf>
    <xf numFmtId="0" fontId="17" fillId="0" borderId="43" xfId="0" applyFont="1" applyBorder="1" applyAlignment="1">
      <alignment horizontal="center" vertical="center" wrapText="1" readingOrder="1"/>
    </xf>
    <xf numFmtId="0" fontId="19" fillId="0" borderId="0" xfId="0" applyFont="1" applyAlignment="1"/>
    <xf numFmtId="0" fontId="17" fillId="3" borderId="12" xfId="0" applyFont="1" applyFill="1" applyBorder="1" applyAlignment="1">
      <alignment horizontal="center" vertical="center" wrapText="1" readingOrder="1"/>
    </xf>
    <xf numFmtId="4" fontId="17" fillId="3" borderId="17" xfId="0" applyNumberFormat="1" applyFont="1" applyFill="1" applyBorder="1" applyAlignment="1">
      <alignment horizontal="right" vertical="center" wrapText="1" readingOrder="1"/>
    </xf>
    <xf numFmtId="4" fontId="17" fillId="3" borderId="20" xfId="0" applyNumberFormat="1" applyFont="1" applyFill="1" applyBorder="1" applyAlignment="1">
      <alignment horizontal="right" vertical="center" wrapText="1" readingOrder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 readingOrder="1"/>
    </xf>
    <xf numFmtId="0" fontId="14" fillId="0" borderId="0" xfId="0" applyFont="1" applyAlignment="1">
      <alignment horizontal="center" readingOrder="1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left" readingOrder="1"/>
    </xf>
    <xf numFmtId="0" fontId="17" fillId="0" borderId="0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wrapText="1"/>
    </xf>
    <xf numFmtId="0" fontId="13" fillId="0" borderId="0" xfId="0" applyFont="1" applyAlignment="1">
      <alignment horizontal="left" readingOrder="1"/>
    </xf>
    <xf numFmtId="0" fontId="19" fillId="0" borderId="0" xfId="0" applyFont="1" applyAlignment="1">
      <alignment wrapText="1"/>
    </xf>
    <xf numFmtId="49" fontId="20" fillId="0" borderId="110" xfId="0" applyNumberFormat="1" applyFont="1" applyBorder="1" applyAlignment="1">
      <alignment horizontal="center" vertical="center" wrapText="1" readingOrder="1"/>
    </xf>
    <xf numFmtId="0" fontId="13" fillId="0" borderId="31" xfId="0" applyFont="1" applyBorder="1" applyAlignment="1">
      <alignment readingOrder="1"/>
    </xf>
    <xf numFmtId="0" fontId="13" fillId="0" borderId="31" xfId="0" applyFont="1" applyBorder="1" applyAlignment="1">
      <alignment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4" fontId="33" fillId="0" borderId="0" xfId="0" applyNumberFormat="1" applyFont="1" applyFill="1" applyBorder="1" applyAlignment="1">
      <alignment horizontal="right" wrapText="1" readingOrder="1"/>
    </xf>
    <xf numFmtId="4" fontId="16" fillId="0" borderId="0" xfId="0" applyNumberFormat="1" applyFont="1" applyBorder="1" applyAlignment="1">
      <alignment wrapText="1"/>
    </xf>
    <xf numFmtId="0" fontId="14" fillId="0" borderId="34" xfId="0" applyFont="1" applyFill="1" applyBorder="1" applyAlignment="1">
      <alignment horizontal="center" vertical="center" wrapText="1" readingOrder="1"/>
    </xf>
    <xf numFmtId="0" fontId="13" fillId="0" borderId="34" xfId="0" applyFont="1" applyFill="1" applyBorder="1" applyAlignment="1">
      <alignment horizontal="left" wrapText="1" readingOrder="1"/>
    </xf>
    <xf numFmtId="0" fontId="16" fillId="0" borderId="0" xfId="0" applyFont="1" applyBorder="1" applyAlignment="1">
      <alignment readingOrder="1"/>
    </xf>
    <xf numFmtId="0" fontId="3" fillId="0" borderId="0" xfId="0" applyFont="1" applyFill="1" applyBorder="1" applyAlignment="1">
      <alignment horizontal="left" vertical="center" wrapText="1" readingOrder="1"/>
    </xf>
    <xf numFmtId="0" fontId="19" fillId="0" borderId="0" xfId="0" applyFont="1" applyBorder="1" applyAlignment="1">
      <alignment readingOrder="1"/>
    </xf>
    <xf numFmtId="0" fontId="10" fillId="0" borderId="0" xfId="0" applyFont="1" applyFill="1"/>
    <xf numFmtId="4" fontId="13" fillId="0" borderId="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right" wrapText="1" readingOrder="1"/>
    </xf>
    <xf numFmtId="0" fontId="32" fillId="0" borderId="0" xfId="0" applyFont="1"/>
    <xf numFmtId="0" fontId="2" fillId="0" borderId="51" xfId="0" applyFont="1" applyFill="1" applyBorder="1" applyAlignment="1">
      <alignment horizontal="center" vertical="center" wrapText="1" readingOrder="1"/>
    </xf>
    <xf numFmtId="49" fontId="2" fillId="0" borderId="93" xfId="0" applyNumberFormat="1" applyFont="1" applyFill="1" applyBorder="1" applyAlignment="1">
      <alignment horizontal="center" wrapText="1" readingOrder="1"/>
    </xf>
    <xf numFmtId="4" fontId="2" fillId="0" borderId="50" xfId="0" applyNumberFormat="1" applyFont="1" applyFill="1" applyBorder="1" applyAlignment="1">
      <alignment horizontal="right" wrapText="1" readingOrder="1"/>
    </xf>
    <xf numFmtId="0" fontId="13" fillId="0" borderId="51" xfId="0" applyFont="1" applyFill="1" applyBorder="1" applyAlignment="1">
      <alignment horizontal="center" vertical="center" wrapText="1" readingOrder="1"/>
    </xf>
    <xf numFmtId="49" fontId="13" fillId="0" borderId="93" xfId="0" applyNumberFormat="1" applyFont="1" applyFill="1" applyBorder="1" applyAlignment="1">
      <alignment horizontal="center" vertical="center" wrapText="1" readingOrder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4" fontId="0" fillId="0" borderId="109" xfId="0" applyNumberFormat="1" applyBorder="1"/>
    <xf numFmtId="0" fontId="14" fillId="0" borderId="9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right" wrapText="1" readingOrder="1"/>
    </xf>
    <xf numFmtId="4" fontId="19" fillId="0" borderId="0" xfId="0" applyNumberFormat="1" applyFont="1" applyBorder="1" applyAlignment="1">
      <alignment wrapText="1"/>
    </xf>
    <xf numFmtId="4" fontId="0" fillId="0" borderId="50" xfId="0" applyNumberFormat="1" applyFill="1" applyBorder="1"/>
    <xf numFmtId="0" fontId="20" fillId="0" borderId="0" xfId="0" applyFont="1" applyAlignment="1">
      <alignment horizontal="center" wrapText="1"/>
    </xf>
    <xf numFmtId="0" fontId="16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4" fontId="19" fillId="0" borderId="0" xfId="0" applyNumberFormat="1" applyFont="1" applyAlignment="1">
      <alignment wrapText="1"/>
    </xf>
    <xf numFmtId="4" fontId="19" fillId="0" borderId="0" xfId="0" applyNumberFormat="1" applyFont="1" applyAlignment="1">
      <alignment wrapText="1" readingOrder="1"/>
    </xf>
    <xf numFmtId="4" fontId="5" fillId="0" borderId="0" xfId="0" applyNumberFormat="1" applyFont="1" applyAlignment="1">
      <alignment wrapText="1"/>
    </xf>
    <xf numFmtId="0" fontId="19" fillId="0" borderId="0" xfId="0" applyFont="1" applyFill="1" applyAlignment="1">
      <alignment wrapText="1"/>
    </xf>
    <xf numFmtId="4" fontId="19" fillId="0" borderId="0" xfId="0" applyNumberFormat="1" applyFont="1" applyFill="1" applyAlignment="1">
      <alignment wrapText="1"/>
    </xf>
    <xf numFmtId="4" fontId="19" fillId="0" borderId="0" xfId="0" applyNumberFormat="1" applyFont="1" applyFill="1" applyAlignment="1">
      <alignment wrapText="1" readingOrder="1"/>
    </xf>
    <xf numFmtId="4" fontId="10" fillId="0" borderId="0" xfId="0" applyNumberFormat="1" applyFont="1" applyFill="1" applyBorder="1"/>
    <xf numFmtId="0" fontId="11" fillId="0" borderId="0" xfId="0" applyFont="1" applyBorder="1"/>
    <xf numFmtId="0" fontId="34" fillId="0" borderId="0" xfId="0" applyFont="1" applyFill="1" applyBorder="1" applyAlignment="1">
      <alignment horizontal="center"/>
    </xf>
    <xf numFmtId="4" fontId="10" fillId="0" borderId="0" xfId="0" applyNumberFormat="1" applyFont="1" applyBorder="1"/>
    <xf numFmtId="4" fontId="11" fillId="0" borderId="0" xfId="0" applyNumberFormat="1" applyFont="1" applyBorder="1"/>
    <xf numFmtId="0" fontId="10" fillId="0" borderId="0" xfId="0" applyFont="1" applyBorder="1"/>
    <xf numFmtId="4" fontId="35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 applyFill="1"/>
    <xf numFmtId="4" fontId="16" fillId="0" borderId="50" xfId="0" applyNumberFormat="1" applyFont="1" applyFill="1" applyBorder="1" applyAlignment="1">
      <alignment horizontal="right" wrapText="1" readingOrder="1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19" fillId="0" borderId="0" xfId="0" applyNumberFormat="1" applyFont="1" applyFill="1" applyBorder="1" applyAlignment="1">
      <alignment wrapText="1"/>
    </xf>
    <xf numFmtId="4" fontId="32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13" fillId="0" borderId="11" xfId="0" applyNumberFormat="1" applyFont="1" applyBorder="1" applyAlignment="1">
      <alignment horizontal="right" wrapText="1" readingOrder="1"/>
    </xf>
    <xf numFmtId="4" fontId="16" fillId="0" borderId="0" xfId="0" applyNumberFormat="1" applyFont="1" applyAlignment="1">
      <alignment wrapText="1"/>
    </xf>
    <xf numFmtId="4" fontId="14" fillId="0" borderId="111" xfId="0" applyNumberFormat="1" applyFont="1" applyBorder="1" applyAlignment="1">
      <alignment horizontal="right" wrapText="1" readingOrder="1"/>
    </xf>
    <xf numFmtId="9" fontId="14" fillId="0" borderId="111" xfId="0" applyNumberFormat="1" applyFont="1" applyBorder="1" applyAlignment="1">
      <alignment horizontal="right" wrapText="1" readingOrder="1"/>
    </xf>
    <xf numFmtId="9" fontId="14" fillId="0" borderId="112" xfId="0" applyNumberFormat="1" applyFont="1" applyBorder="1" applyAlignment="1">
      <alignment horizontal="right" wrapText="1" readingOrder="1"/>
    </xf>
    <xf numFmtId="4" fontId="14" fillId="0" borderId="112" xfId="0" applyNumberFormat="1" applyFont="1" applyBorder="1" applyAlignment="1">
      <alignment horizontal="right" wrapText="1" readingOrder="1"/>
    </xf>
    <xf numFmtId="9" fontId="14" fillId="0" borderId="112" xfId="0" applyNumberFormat="1" applyFont="1" applyBorder="1" applyAlignment="1">
      <alignment wrapText="1" readingOrder="1"/>
    </xf>
    <xf numFmtId="2" fontId="13" fillId="0" borderId="0" xfId="0" applyNumberFormat="1" applyFont="1" applyBorder="1" applyAlignment="1">
      <alignment wrapText="1"/>
    </xf>
    <xf numFmtId="0" fontId="14" fillId="0" borderId="34" xfId="0" applyFont="1" applyBorder="1" applyAlignment="1">
      <alignment horizontal="center" wrapText="1" readingOrder="1"/>
    </xf>
    <xf numFmtId="4" fontId="14" fillId="0" borderId="34" xfId="0" applyNumberFormat="1" applyFont="1" applyBorder="1" applyAlignment="1">
      <alignment horizontal="right" wrapText="1" readingOrder="1"/>
    </xf>
    <xf numFmtId="9" fontId="14" fillId="0" borderId="34" xfId="0" applyNumberFormat="1" applyFont="1" applyBorder="1" applyAlignment="1">
      <alignment horizontal="right" wrapText="1" readingOrder="1"/>
    </xf>
    <xf numFmtId="9" fontId="14" fillId="0" borderId="34" xfId="0" applyNumberFormat="1" applyFont="1" applyBorder="1" applyAlignment="1">
      <alignment wrapText="1" readingOrder="1"/>
    </xf>
    <xf numFmtId="4" fontId="36" fillId="0" borderId="34" xfId="0" applyNumberFormat="1" applyFont="1" applyBorder="1" applyAlignment="1">
      <alignment horizontal="right" wrapText="1" readingOrder="1"/>
    </xf>
    <xf numFmtId="0" fontId="16" fillId="0" borderId="50" xfId="0" applyFont="1" applyBorder="1" applyAlignment="1">
      <alignment horizontal="right" wrapText="1" readingOrder="1"/>
    </xf>
    <xf numFmtId="0" fontId="13" fillId="0" borderId="10" xfId="0" applyFont="1" applyBorder="1" applyAlignment="1">
      <alignment horizontal="center" wrapText="1" readingOrder="1"/>
    </xf>
    <xf numFmtId="0" fontId="12" fillId="0" borderId="0" xfId="0" applyFont="1" applyAlignment="1">
      <alignment wrapText="1"/>
    </xf>
    <xf numFmtId="0" fontId="37" fillId="0" borderId="0" xfId="0" applyFont="1" applyAlignment="1">
      <alignment horizontal="center" wrapText="1" readingOrder="1"/>
    </xf>
    <xf numFmtId="0" fontId="19" fillId="0" borderId="0" xfId="0" applyFont="1" applyAlignment="1">
      <alignment horizontal="left" wrapText="1" readingOrder="1"/>
    </xf>
    <xf numFmtId="1" fontId="16" fillId="0" borderId="50" xfId="0" applyNumberFormat="1" applyFont="1" applyBorder="1" applyAlignment="1">
      <alignment horizontal="right" wrapText="1" readingOrder="1"/>
    </xf>
    <xf numFmtId="0" fontId="6" fillId="0" borderId="43" xfId="0" applyFont="1" applyBorder="1" applyAlignment="1">
      <alignment horizontal="center" wrapText="1" readingOrder="1"/>
    </xf>
    <xf numFmtId="0" fontId="6" fillId="0" borderId="44" xfId="0" applyFont="1" applyBorder="1" applyAlignment="1">
      <alignment horizontal="center" vertical="center" wrapText="1" readingOrder="1"/>
    </xf>
    <xf numFmtId="0" fontId="6" fillId="0" borderId="30" xfId="0" applyFont="1" applyBorder="1" applyAlignment="1">
      <alignment horizontal="center" wrapText="1" readingOrder="1"/>
    </xf>
    <xf numFmtId="0" fontId="6" fillId="0" borderId="31" xfId="0" applyFont="1" applyBorder="1" applyAlignment="1">
      <alignment horizontal="center" vertical="center" wrapText="1" readingOrder="1"/>
    </xf>
    <xf numFmtId="0" fontId="6" fillId="0" borderId="112" xfId="0" applyFont="1" applyBorder="1" applyAlignment="1">
      <alignment horizontal="center" vertical="center" wrapText="1" readingOrder="1"/>
    </xf>
    <xf numFmtId="0" fontId="6" fillId="0" borderId="32" xfId="0" applyFont="1" applyBorder="1" applyAlignment="1">
      <alignment horizontal="center" wrapText="1" readingOrder="1"/>
    </xf>
    <xf numFmtId="0" fontId="32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 readingOrder="1"/>
    </xf>
    <xf numFmtId="4" fontId="16" fillId="0" borderId="50" xfId="0" applyNumberFormat="1" applyFont="1" applyBorder="1" applyAlignment="1">
      <alignment horizontal="right" wrapText="1" readingOrder="1"/>
    </xf>
    <xf numFmtId="0" fontId="16" fillId="0" borderId="50" xfId="0" applyFont="1" applyFill="1" applyBorder="1" applyAlignment="1">
      <alignment horizontal="right" wrapText="1" readingOrder="1"/>
    </xf>
    <xf numFmtId="4" fontId="0" fillId="0" borderId="70" xfId="0" applyNumberFormat="1" applyFill="1" applyBorder="1"/>
    <xf numFmtId="0" fontId="5" fillId="0" borderId="0" xfId="0" applyFont="1" applyAlignment="1">
      <alignment readingOrder="1"/>
    </xf>
    <xf numFmtId="0" fontId="5" fillId="0" borderId="0" xfId="0" applyFont="1" applyAlignment="1">
      <alignment horizontal="left" readingOrder="1"/>
    </xf>
    <xf numFmtId="1" fontId="16" fillId="0" borderId="50" xfId="0" applyNumberFormat="1" applyFont="1" applyFill="1" applyBorder="1" applyAlignment="1">
      <alignment horizontal="right" wrapText="1" readingOrder="1"/>
    </xf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4" fontId="2" fillId="0" borderId="11" xfId="0" applyNumberFormat="1" applyFont="1" applyFill="1" applyBorder="1" applyAlignment="1">
      <alignment horizontal="right" wrapText="1" readingOrder="1"/>
    </xf>
    <xf numFmtId="0" fontId="38" fillId="0" borderId="0" xfId="0" applyFont="1"/>
    <xf numFmtId="4" fontId="16" fillId="0" borderId="50" xfId="0" applyNumberFormat="1" applyFont="1" applyFill="1" applyBorder="1" applyAlignment="1">
      <alignment horizontal="left" wrapText="1" readingOrder="1"/>
    </xf>
    <xf numFmtId="4" fontId="16" fillId="0" borderId="50" xfId="0" applyNumberFormat="1" applyFont="1" applyFill="1" applyBorder="1" applyAlignment="1">
      <alignment wrapText="1"/>
    </xf>
    <xf numFmtId="4" fontId="16" fillId="0" borderId="0" xfId="0" applyNumberFormat="1" applyFont="1" applyAlignment="1">
      <alignment wrapText="1" readingOrder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 readingOrder="1"/>
    </xf>
    <xf numFmtId="0" fontId="17" fillId="0" borderId="0" xfId="0" applyFont="1" applyAlignment="1">
      <alignment horizontal="left" wrapText="1" readingOrder="1"/>
    </xf>
    <xf numFmtId="0" fontId="13" fillId="0" borderId="0" xfId="0" applyFont="1" applyBorder="1" applyAlignment="1">
      <alignment horizontal="left" wrapText="1"/>
    </xf>
    <xf numFmtId="0" fontId="17" fillId="0" borderId="0" xfId="0" applyFont="1" applyAlignment="1">
      <alignment wrapText="1" readingOrder="1"/>
    </xf>
    <xf numFmtId="0" fontId="16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6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center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readingOrder="1"/>
    </xf>
    <xf numFmtId="0" fontId="16" fillId="0" borderId="0" xfId="0" applyFont="1" applyBorder="1" applyAlignment="1">
      <alignment wrapText="1"/>
    </xf>
    <xf numFmtId="0" fontId="16" fillId="0" borderId="0" xfId="0" applyFont="1" applyFill="1" applyBorder="1" applyAlignment="1">
      <alignment horizontal="center" wrapText="1" readingOrder="1"/>
    </xf>
    <xf numFmtId="4" fontId="11" fillId="0" borderId="0" xfId="0" applyNumberFormat="1" applyFont="1" applyFill="1" applyBorder="1"/>
    <xf numFmtId="0" fontId="10" fillId="0" borderId="0" xfId="0" applyFont="1" applyFill="1" applyBorder="1"/>
    <xf numFmtId="0" fontId="17" fillId="0" borderId="113" xfId="0" applyFont="1" applyBorder="1" applyAlignment="1">
      <alignment horizontal="center" vertical="center" wrapText="1" readingOrder="1"/>
    </xf>
    <xf numFmtId="4" fontId="17" fillId="3" borderId="81" xfId="0" applyNumberFormat="1" applyFont="1" applyFill="1" applyBorder="1" applyAlignment="1">
      <alignment horizontal="right" vertical="center" wrapText="1" readingOrder="1"/>
    </xf>
    <xf numFmtId="4" fontId="17" fillId="3" borderId="23" xfId="0" applyNumberFormat="1" applyFont="1" applyFill="1" applyBorder="1" applyAlignment="1">
      <alignment horizontal="right" vertical="center" wrapText="1" readingOrder="1"/>
    </xf>
    <xf numFmtId="1" fontId="16" fillId="0" borderId="69" xfId="0" applyNumberFormat="1" applyFont="1" applyFill="1" applyBorder="1" applyAlignment="1">
      <alignment horizontal="right" wrapText="1" readingOrder="1"/>
    </xf>
    <xf numFmtId="0" fontId="17" fillId="3" borderId="114" xfId="0" applyFont="1" applyFill="1" applyBorder="1" applyAlignment="1">
      <alignment horizontal="left" vertical="center" readingOrder="1"/>
    </xf>
    <xf numFmtId="0" fontId="16" fillId="0" borderId="69" xfId="0" applyFont="1" applyFill="1" applyBorder="1" applyAlignment="1">
      <alignment horizontal="right" wrapText="1" readingOrder="1"/>
    </xf>
    <xf numFmtId="4" fontId="0" fillId="0" borderId="78" xfId="0" applyNumberFormat="1" applyBorder="1"/>
    <xf numFmtId="0" fontId="17" fillId="0" borderId="115" xfId="0" applyFont="1" applyBorder="1" applyAlignment="1">
      <alignment horizontal="center" vertical="center" wrapText="1" readingOrder="1"/>
    </xf>
    <xf numFmtId="0" fontId="17" fillId="0" borderId="116" xfId="0" applyFont="1" applyBorder="1" applyAlignment="1">
      <alignment horizontal="center" vertical="center" wrapText="1" readingOrder="1"/>
    </xf>
    <xf numFmtId="0" fontId="16" fillId="0" borderId="69" xfId="0" applyFont="1" applyBorder="1" applyAlignment="1">
      <alignment horizontal="right" wrapText="1" readingOrder="1"/>
    </xf>
    <xf numFmtId="0" fontId="16" fillId="0" borderId="0" xfId="0" applyFont="1" applyBorder="1" applyAlignment="1">
      <alignment horizontal="right" wrapText="1" readingOrder="1"/>
    </xf>
    <xf numFmtId="4" fontId="0" fillId="0" borderId="50" xfId="0" applyNumberFormat="1" applyBorder="1"/>
    <xf numFmtId="0" fontId="17" fillId="3" borderId="84" xfId="0" applyFont="1" applyFill="1" applyBorder="1" applyAlignment="1">
      <alignment horizontal="left" vertical="center" readingOrder="1"/>
    </xf>
    <xf numFmtId="4" fontId="17" fillId="3" borderId="85" xfId="0" applyNumberFormat="1" applyFont="1" applyFill="1" applyBorder="1" applyAlignment="1">
      <alignment horizontal="right" vertical="center" wrapText="1" readingOrder="1"/>
    </xf>
    <xf numFmtId="4" fontId="17" fillId="3" borderId="86" xfId="0" applyNumberFormat="1" applyFont="1" applyFill="1" applyBorder="1" applyAlignment="1">
      <alignment horizontal="right" vertical="center" wrapText="1" readingOrder="1"/>
    </xf>
    <xf numFmtId="0" fontId="17" fillId="3" borderId="117" xfId="0" applyFont="1" applyFill="1" applyBorder="1" applyAlignment="1">
      <alignment horizontal="left" vertical="center" readingOrder="1"/>
    </xf>
    <xf numFmtId="4" fontId="17" fillId="3" borderId="118" xfId="0" applyNumberFormat="1" applyFont="1" applyFill="1" applyBorder="1" applyAlignment="1">
      <alignment horizontal="right" vertical="center" wrapText="1" readingOrder="1"/>
    </xf>
    <xf numFmtId="4" fontId="17" fillId="3" borderId="119" xfId="0" applyNumberFormat="1" applyFont="1" applyFill="1" applyBorder="1" applyAlignment="1">
      <alignment horizontal="right" vertical="center" wrapText="1" readingOrder="1"/>
    </xf>
    <xf numFmtId="4" fontId="16" fillId="0" borderId="75" xfId="0" applyNumberFormat="1" applyFont="1" applyBorder="1" applyAlignment="1">
      <alignment wrapText="1"/>
    </xf>
    <xf numFmtId="0" fontId="13" fillId="0" borderId="113" xfId="0" applyFont="1" applyBorder="1" applyAlignment="1">
      <alignment horizontal="center" vertical="center" wrapText="1" readingOrder="1"/>
    </xf>
    <xf numFmtId="0" fontId="13" fillId="0" borderId="115" xfId="0" applyFont="1" applyBorder="1" applyAlignment="1">
      <alignment horizontal="center" vertical="center" wrapText="1" readingOrder="1"/>
    </xf>
    <xf numFmtId="0" fontId="13" fillId="0" borderId="50" xfId="0" applyFont="1" applyFill="1" applyBorder="1" applyAlignment="1">
      <alignment horizontal="right" wrapText="1" readingOrder="1"/>
    </xf>
    <xf numFmtId="0" fontId="13" fillId="0" borderId="115" xfId="0" applyFont="1" applyBorder="1" applyAlignment="1">
      <alignment horizontal="left" wrapText="1" readingOrder="1"/>
    </xf>
    <xf numFmtId="0" fontId="13" fillId="0" borderId="67" xfId="0" applyFont="1" applyFill="1" applyBorder="1" applyAlignment="1">
      <alignment horizontal="right" wrapText="1" readingOrder="1"/>
    </xf>
    <xf numFmtId="1" fontId="14" fillId="0" borderId="63" xfId="0" applyNumberFormat="1" applyFont="1" applyBorder="1" applyAlignment="1">
      <alignment wrapText="1" readingOrder="1"/>
    </xf>
    <xf numFmtId="4" fontId="14" fillId="0" borderId="122" xfId="0" applyNumberFormat="1" applyFont="1" applyBorder="1" applyAlignment="1">
      <alignment horizontal="right" wrapText="1" readingOrder="1"/>
    </xf>
    <xf numFmtId="0" fontId="16" fillId="0" borderId="50" xfId="0" applyFont="1" applyBorder="1" applyAlignment="1">
      <alignment horizontal="center" wrapText="1" readingOrder="1"/>
    </xf>
    <xf numFmtId="4" fontId="16" fillId="0" borderId="70" xfId="0" applyNumberFormat="1" applyFont="1" applyBorder="1" applyAlignment="1">
      <alignment horizontal="right" wrapText="1" readingOrder="1"/>
    </xf>
    <xf numFmtId="0" fontId="16" fillId="0" borderId="70" xfId="0" applyFont="1" applyBorder="1" applyAlignment="1">
      <alignment horizontal="left" wrapText="1" readingOrder="1"/>
    </xf>
    <xf numFmtId="0" fontId="16" fillId="0" borderId="50" xfId="0" applyFont="1" applyBorder="1" applyAlignment="1">
      <alignment horizontal="left" wrapText="1" readingOrder="1"/>
    </xf>
    <xf numFmtId="0" fontId="16" fillId="0" borderId="50" xfId="0" applyFont="1" applyBorder="1" applyAlignment="1">
      <alignment wrapText="1"/>
    </xf>
    <xf numFmtId="0" fontId="16" fillId="0" borderId="69" xfId="0" applyFont="1" applyFill="1" applyBorder="1" applyAlignment="1">
      <alignment horizontal="left" wrapText="1" readingOrder="1"/>
    </xf>
    <xf numFmtId="0" fontId="16" fillId="0" borderId="123" xfId="0" applyFont="1" applyFill="1" applyBorder="1" applyAlignment="1">
      <alignment horizontal="left" wrapText="1" readingOrder="1"/>
    </xf>
    <xf numFmtId="0" fontId="16" fillId="0" borderId="124" xfId="0" applyFont="1" applyBorder="1" applyAlignment="1">
      <alignment horizontal="left" wrapText="1" readingOrder="1"/>
    </xf>
    <xf numFmtId="0" fontId="16" fillId="0" borderId="125" xfId="0" applyFont="1" applyBorder="1" applyAlignment="1">
      <alignment horizontal="left" wrapText="1" readingOrder="1"/>
    </xf>
    <xf numFmtId="0" fontId="16" fillId="0" borderId="126" xfId="0" applyFont="1" applyBorder="1" applyAlignment="1">
      <alignment horizontal="left" wrapText="1" readingOrder="1"/>
    </xf>
    <xf numFmtId="0" fontId="17" fillId="4" borderId="115" xfId="0" applyFont="1" applyFill="1" applyBorder="1" applyAlignment="1">
      <alignment horizontal="center" vertical="center" wrapText="1" readingOrder="1"/>
    </xf>
    <xf numFmtId="4" fontId="17" fillId="4" borderId="116" xfId="0" applyNumberFormat="1" applyFont="1" applyFill="1" applyBorder="1" applyAlignment="1">
      <alignment horizontal="right" vertical="center" wrapText="1" readingOrder="1"/>
    </xf>
    <xf numFmtId="0" fontId="17" fillId="4" borderId="67" xfId="0" applyFont="1" applyFill="1" applyBorder="1" applyAlignment="1">
      <alignment horizontal="center" vertical="center" wrapText="1" readingOrder="1"/>
    </xf>
    <xf numFmtId="4" fontId="17" fillId="4" borderId="127" xfId="0" applyNumberFormat="1" applyFont="1" applyFill="1" applyBorder="1" applyAlignment="1">
      <alignment horizontal="right" vertical="center" wrapText="1" readingOrder="1"/>
    </xf>
    <xf numFmtId="0" fontId="17" fillId="0" borderId="0" xfId="0" applyFont="1" applyBorder="1" applyAlignment="1">
      <alignment horizontal="center" wrapText="1" readingOrder="1"/>
    </xf>
    <xf numFmtId="0" fontId="17" fillId="4" borderId="128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right" vertical="center" wrapText="1" readingOrder="1"/>
    </xf>
    <xf numFmtId="0" fontId="17" fillId="4" borderId="129" xfId="0" applyFont="1" applyFill="1" applyBorder="1" applyAlignment="1">
      <alignment horizontal="center" vertical="center" wrapText="1" readingOrder="1"/>
    </xf>
    <xf numFmtId="0" fontId="0" fillId="0" borderId="50" xfId="0" applyBorder="1"/>
    <xf numFmtId="0" fontId="17" fillId="4" borderId="113" xfId="0" applyFont="1" applyFill="1" applyBorder="1" applyAlignment="1">
      <alignment horizontal="left" vertical="center" wrapText="1" readingOrder="1"/>
    </xf>
    <xf numFmtId="0" fontId="17" fillId="4" borderId="120" xfId="0" applyFont="1" applyFill="1" applyBorder="1" applyAlignment="1">
      <alignment horizontal="left" vertical="center" wrapText="1" readingOrder="1"/>
    </xf>
    <xf numFmtId="4" fontId="17" fillId="4" borderId="122" xfId="0" applyNumberFormat="1" applyFont="1" applyFill="1" applyBorder="1" applyAlignment="1">
      <alignment horizontal="right" vertical="center" wrapText="1" readingOrder="1"/>
    </xf>
    <xf numFmtId="4" fontId="17" fillId="4" borderId="63" xfId="0" applyNumberFormat="1" applyFont="1" applyFill="1" applyBorder="1" applyAlignment="1">
      <alignment horizontal="right" vertical="center" wrapText="1" readingOrder="1"/>
    </xf>
    <xf numFmtId="0" fontId="17" fillId="4" borderId="63" xfId="0" applyFont="1" applyFill="1" applyBorder="1" applyAlignment="1">
      <alignment horizontal="left" vertical="center" wrapText="1" readingOrder="1"/>
    </xf>
    <xf numFmtId="4" fontId="0" fillId="0" borderId="121" xfId="0" applyNumberFormat="1" applyBorder="1"/>
    <xf numFmtId="0" fontId="17" fillId="0" borderId="0" xfId="0" applyFont="1" applyFill="1" applyBorder="1" applyAlignment="1">
      <alignment horizontal="left" vertical="center" wrapText="1" readingOrder="1"/>
    </xf>
    <xf numFmtId="0" fontId="13" fillId="0" borderId="0" xfId="0" applyFont="1" applyAlignment="1">
      <alignment horizontal="left" wrapText="1" readingOrder="1"/>
    </xf>
    <xf numFmtId="0" fontId="13" fillId="0" borderId="0" xfId="0" applyFont="1" applyAlignment="1">
      <alignment wrapText="1"/>
    </xf>
    <xf numFmtId="0" fontId="16" fillId="0" borderId="0" xfId="0" applyFont="1" applyAlignment="1">
      <alignment horizontal="center" wrapText="1" readingOrder="1"/>
    </xf>
    <xf numFmtId="0" fontId="16" fillId="0" borderId="0" xfId="0" applyFont="1" applyAlignment="1">
      <alignment horizontal="left" wrapText="1" readingOrder="1"/>
    </xf>
    <xf numFmtId="0" fontId="13" fillId="0" borderId="0" xfId="0" applyFont="1" applyAlignment="1">
      <alignment horizontal="center" readingOrder="1"/>
    </xf>
    <xf numFmtId="0" fontId="14" fillId="0" borderId="0" xfId="0" applyFont="1" applyAlignment="1">
      <alignment horizontal="center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horizontal="center" readingOrder="1"/>
    </xf>
    <xf numFmtId="0" fontId="13" fillId="4" borderId="120" xfId="0" applyFont="1" applyFill="1" applyBorder="1" applyAlignment="1">
      <alignment horizontal="center" vertical="center" wrapText="1" readingOrder="1"/>
    </xf>
    <xf numFmtId="0" fontId="13" fillId="4" borderId="67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readingOrder="1"/>
    </xf>
    <xf numFmtId="0" fontId="16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39" fillId="0" borderId="59" xfId="0" applyFont="1" applyBorder="1" applyAlignment="1">
      <alignment horizontal="right" wrapText="1" readingOrder="1"/>
    </xf>
    <xf numFmtId="4" fontId="10" fillId="0" borderId="0" xfId="0" applyNumberFormat="1" applyFont="1"/>
    <xf numFmtId="0" fontId="40" fillId="0" borderId="0" xfId="0" applyFont="1" applyFill="1" applyBorder="1" applyAlignment="1">
      <alignment horizontal="right" wrapText="1" readingOrder="1"/>
    </xf>
    <xf numFmtId="4" fontId="23" fillId="0" borderId="0" xfId="0" applyNumberFormat="1" applyFont="1" applyFill="1" applyBorder="1" applyAlignment="1">
      <alignment horizontal="right" wrapText="1" readingOrder="1"/>
    </xf>
    <xf numFmtId="0" fontId="16" fillId="0" borderId="69" xfId="0" applyFont="1" applyBorder="1" applyAlignment="1">
      <alignment horizontal="left" wrapText="1" readingOrder="1"/>
    </xf>
    <xf numFmtId="0" fontId="0" fillId="0" borderId="121" xfId="0" applyBorder="1"/>
    <xf numFmtId="0" fontId="3" fillId="0" borderId="0" xfId="0" applyFont="1" applyBorder="1" applyAlignment="1">
      <alignment horizontal="right" wrapText="1" readingOrder="1"/>
    </xf>
    <xf numFmtId="0" fontId="3" fillId="0" borderId="69" xfId="0" applyFont="1" applyBorder="1" applyAlignment="1">
      <alignment horizontal="right" wrapText="1" readingOrder="1"/>
    </xf>
    <xf numFmtId="0" fontId="16" fillId="0" borderId="115" xfId="0" applyFont="1" applyBorder="1" applyAlignment="1">
      <alignment horizontal="right" wrapText="1" readingOrder="1"/>
    </xf>
    <xf numFmtId="0" fontId="17" fillId="0" borderId="130" xfId="0" applyFont="1" applyFill="1" applyBorder="1" applyAlignment="1">
      <alignment horizontal="left" vertical="center" wrapText="1" readingOrder="1"/>
    </xf>
    <xf numFmtId="0" fontId="17" fillId="4" borderId="128" xfId="0" applyFont="1" applyFill="1" applyBorder="1" applyAlignment="1">
      <alignment horizontal="left" vertical="center" wrapText="1" readingOrder="1"/>
    </xf>
    <xf numFmtId="0" fontId="17" fillId="0" borderId="130" xfId="0" applyFont="1" applyFill="1" applyBorder="1" applyAlignment="1">
      <alignment horizontal="right" vertical="center" wrapText="1" readingOrder="1"/>
    </xf>
    <xf numFmtId="4" fontId="23" fillId="0" borderId="0" xfId="0" applyNumberFormat="1" applyFont="1" applyAlignment="1">
      <alignment wrapText="1"/>
    </xf>
    <xf numFmtId="0" fontId="16" fillId="0" borderId="50" xfId="0" applyFont="1" applyBorder="1" applyAlignment="1">
      <alignment wrapText="1" readingOrder="1"/>
    </xf>
    <xf numFmtId="0" fontId="16" fillId="0" borderId="50" xfId="0" applyFont="1" applyFill="1" applyBorder="1" applyAlignment="1">
      <alignment horizontal="left" wrapText="1" readingOrder="1"/>
    </xf>
    <xf numFmtId="0" fontId="13" fillId="0" borderId="113" xfId="0" applyFont="1" applyBorder="1" applyAlignment="1">
      <alignment horizontal="center" vertical="center" readingOrder="1"/>
    </xf>
    <xf numFmtId="0" fontId="13" fillId="0" borderId="120" xfId="0" applyFont="1" applyBorder="1" applyAlignment="1">
      <alignment horizontal="center" vertical="center" readingOrder="1"/>
    </xf>
    <xf numFmtId="0" fontId="13" fillId="0" borderId="69" xfId="0" applyFont="1" applyBorder="1" applyAlignment="1">
      <alignment horizontal="center" vertical="center" readingOrder="1"/>
    </xf>
    <xf numFmtId="0" fontId="13" fillId="0" borderId="50" xfId="0" applyFont="1" applyBorder="1" applyAlignment="1">
      <alignment horizontal="center" vertical="center" readingOrder="1"/>
    </xf>
    <xf numFmtId="0" fontId="13" fillId="0" borderId="131" xfId="0" applyFont="1" applyBorder="1" applyAlignment="1">
      <alignment horizontal="left" wrapText="1" readingOrder="1"/>
    </xf>
    <xf numFmtId="0" fontId="13" fillId="0" borderId="93" xfId="0" applyFont="1" applyBorder="1" applyAlignment="1">
      <alignment horizontal="left" wrapText="1" readingOrder="1"/>
    </xf>
    <xf numFmtId="0" fontId="13" fillId="0" borderId="93" xfId="0" applyFont="1" applyBorder="1" applyAlignment="1">
      <alignment horizontal="left" vertical="center" wrapText="1" readingOrder="1"/>
    </xf>
    <xf numFmtId="49" fontId="13" fillId="0" borderId="132" xfId="0" applyNumberFormat="1" applyFont="1" applyBorder="1" applyAlignment="1">
      <alignment horizontal="center" wrapText="1" readingOrder="1"/>
    </xf>
    <xf numFmtId="0" fontId="14" fillId="3" borderId="128" xfId="0" applyFont="1" applyFill="1" applyBorder="1" applyAlignment="1">
      <alignment horizontal="center" vertical="center" wrapText="1" readingOrder="1"/>
    </xf>
    <xf numFmtId="0" fontId="14" fillId="3" borderId="63" xfId="0" applyFont="1" applyFill="1" applyBorder="1" applyAlignment="1">
      <alignment horizontal="right" vertical="center" wrapText="1" readingOrder="1"/>
    </xf>
    <xf numFmtId="4" fontId="14" fillId="3" borderId="63" xfId="0" applyNumberFormat="1" applyFont="1" applyFill="1" applyBorder="1" applyAlignment="1">
      <alignment horizontal="center" vertical="center" wrapText="1" readingOrder="1"/>
    </xf>
    <xf numFmtId="4" fontId="14" fillId="3" borderId="63" xfId="0" applyNumberFormat="1" applyFont="1" applyFill="1" applyBorder="1" applyAlignment="1">
      <alignment horizontal="right" vertical="center" wrapText="1" readingOrder="1"/>
    </xf>
    <xf numFmtId="4" fontId="14" fillId="3" borderId="122" xfId="0" applyNumberFormat="1" applyFont="1" applyFill="1" applyBorder="1" applyAlignment="1">
      <alignment horizontal="right" vertical="center" wrapText="1" readingOrder="1"/>
    </xf>
    <xf numFmtId="0" fontId="13" fillId="0" borderId="133" xfId="0" applyFont="1" applyBorder="1" applyAlignment="1">
      <alignment horizontal="center" vertical="center" wrapText="1" readingOrder="1"/>
    </xf>
    <xf numFmtId="49" fontId="13" fillId="0" borderId="134" xfId="0" applyNumberFormat="1" applyFont="1" applyBorder="1" applyAlignment="1">
      <alignment horizontal="center" vertical="center" wrapText="1" readingOrder="1"/>
    </xf>
    <xf numFmtId="4" fontId="13" fillId="0" borderId="109" xfId="0" applyNumberFormat="1" applyFont="1" applyBorder="1" applyAlignment="1">
      <alignment horizontal="right" wrapText="1" readingOrder="1"/>
    </xf>
    <xf numFmtId="4" fontId="14" fillId="3" borderId="135" xfId="0" applyNumberFormat="1" applyFont="1" applyFill="1" applyBorder="1" applyAlignment="1">
      <alignment horizontal="right" vertical="center" wrapText="1" readingOrder="1"/>
    </xf>
    <xf numFmtId="0" fontId="13" fillId="0" borderId="131" xfId="0" applyFont="1" applyBorder="1" applyAlignment="1">
      <alignment horizontal="left" vertical="center" wrapText="1" readingOrder="1"/>
    </xf>
    <xf numFmtId="0" fontId="13" fillId="0" borderId="120" xfId="0" applyFont="1" applyFill="1" applyBorder="1" applyAlignment="1">
      <alignment horizontal="center" vertical="center" readingOrder="1"/>
    </xf>
    <xf numFmtId="0" fontId="13" fillId="0" borderId="50" xfId="0" applyFont="1" applyFill="1" applyBorder="1" applyAlignment="1">
      <alignment horizontal="center" vertical="center" readingOrder="1"/>
    </xf>
    <xf numFmtId="0" fontId="13" fillId="0" borderId="50" xfId="0" applyFont="1" applyBorder="1" applyAlignment="1">
      <alignment horizontal="center" vertical="center" wrapText="1" readingOrder="1"/>
    </xf>
    <xf numFmtId="0" fontId="2" fillId="0" borderId="50" xfId="0" applyFont="1" applyFill="1" applyBorder="1" applyAlignment="1">
      <alignment horizontal="center" vertical="center" wrapText="1" readingOrder="1"/>
    </xf>
    <xf numFmtId="0" fontId="13" fillId="0" borderId="70" xfId="0" applyFont="1" applyBorder="1" applyAlignment="1">
      <alignment horizontal="center" vertical="center" wrapText="1" readingOrder="1"/>
    </xf>
    <xf numFmtId="0" fontId="13" fillId="0" borderId="93" xfId="0" applyFont="1" applyFill="1" applyBorder="1" applyAlignment="1">
      <alignment horizontal="left" wrapText="1" readingOrder="1"/>
    </xf>
    <xf numFmtId="0" fontId="14" fillId="2" borderId="128" xfId="0" applyFont="1" applyFill="1" applyBorder="1" applyAlignment="1">
      <alignment horizontal="left" vertical="center" wrapText="1" readingOrder="1"/>
    </xf>
    <xf numFmtId="1" fontId="14" fillId="2" borderId="63" xfId="0" applyNumberFormat="1" applyFont="1" applyFill="1" applyBorder="1" applyAlignment="1">
      <alignment horizontal="right" vertical="center" wrapText="1" readingOrder="1"/>
    </xf>
    <xf numFmtId="4" fontId="14" fillId="2" borderId="63" xfId="0" applyNumberFormat="1" applyFont="1" applyFill="1" applyBorder="1" applyAlignment="1">
      <alignment horizontal="right" vertical="center" wrapText="1" readingOrder="1"/>
    </xf>
    <xf numFmtId="0" fontId="14" fillId="2" borderId="63" xfId="0" applyFont="1" applyFill="1" applyBorder="1" applyAlignment="1">
      <alignment horizontal="right" vertical="center" wrapText="1" readingOrder="1"/>
    </xf>
    <xf numFmtId="4" fontId="14" fillId="2" borderId="122" xfId="0" applyNumberFormat="1" applyFont="1" applyFill="1" applyBorder="1" applyAlignment="1">
      <alignment horizontal="right" vertical="center" wrapText="1" readingOrder="1"/>
    </xf>
    <xf numFmtId="4" fontId="14" fillId="2" borderId="135" xfId="0" applyNumberFormat="1" applyFont="1" applyFill="1" applyBorder="1" applyAlignment="1">
      <alignment horizontal="right" vertical="center" wrapText="1" readingOrder="1"/>
    </xf>
    <xf numFmtId="0" fontId="16" fillId="0" borderId="75" xfId="0" applyFont="1" applyBorder="1" applyAlignment="1">
      <alignment wrapText="1"/>
    </xf>
    <xf numFmtId="4" fontId="16" fillId="0" borderId="70" xfId="0" applyNumberFormat="1" applyFont="1" applyBorder="1" applyAlignment="1">
      <alignment horizontal="right" wrapText="1"/>
    </xf>
    <xf numFmtId="4" fontId="16" fillId="0" borderId="78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center" vertical="center" wrapText="1" readingOrder="1"/>
    </xf>
    <xf numFmtId="0" fontId="13" fillId="4" borderId="113" xfId="0" applyFont="1" applyFill="1" applyBorder="1" applyAlignment="1">
      <alignment horizontal="center" vertical="center" readingOrder="1"/>
    </xf>
    <xf numFmtId="0" fontId="13" fillId="4" borderId="115" xfId="0" applyFont="1" applyFill="1" applyBorder="1" applyAlignment="1">
      <alignment horizontal="center" vertical="center" readingOrder="1"/>
    </xf>
    <xf numFmtId="0" fontId="13" fillId="0" borderId="69" xfId="0" applyFont="1" applyBorder="1" applyAlignment="1">
      <alignment horizontal="left" readingOrder="1"/>
    </xf>
    <xf numFmtId="0" fontId="13" fillId="0" borderId="77" xfId="0" applyFont="1" applyBorder="1" applyAlignment="1">
      <alignment horizontal="left" readingOrder="1"/>
    </xf>
    <xf numFmtId="4" fontId="4" fillId="4" borderId="67" xfId="0" applyNumberFormat="1" applyFont="1" applyFill="1" applyBorder="1" applyAlignment="1">
      <alignment horizontal="right" vertical="center" wrapText="1" readingOrder="1"/>
    </xf>
    <xf numFmtId="0" fontId="4" fillId="4" borderId="67" xfId="0" applyFont="1" applyFill="1" applyBorder="1" applyAlignment="1">
      <alignment horizontal="center" vertical="center" wrapText="1" readingOrder="1"/>
    </xf>
    <xf numFmtId="4" fontId="4" fillId="4" borderId="121" xfId="0" applyNumberFormat="1" applyFont="1" applyFill="1" applyBorder="1" applyAlignment="1">
      <alignment horizontal="right" vertical="center" wrapText="1" readingOrder="1"/>
    </xf>
    <xf numFmtId="0" fontId="14" fillId="0" borderId="137" xfId="0" applyFont="1" applyBorder="1" applyAlignment="1">
      <alignment horizontal="center" vertical="center" wrapText="1" readingOrder="1"/>
    </xf>
    <xf numFmtId="0" fontId="14" fillId="0" borderId="111" xfId="0" applyFont="1" applyBorder="1" applyAlignment="1">
      <alignment horizontal="center" vertical="center" wrapText="1" readingOrder="1"/>
    </xf>
    <xf numFmtId="0" fontId="13" fillId="0" borderId="138" xfId="0" applyFont="1" applyBorder="1" applyAlignment="1">
      <alignment wrapText="1" readingOrder="1"/>
    </xf>
    <xf numFmtId="0" fontId="13" fillId="0" borderId="139" xfId="0" applyFont="1" applyBorder="1" applyAlignment="1">
      <alignment wrapText="1" readingOrder="1"/>
    </xf>
    <xf numFmtId="0" fontId="3" fillId="0" borderId="50" xfId="0" applyFont="1" applyFill="1" applyBorder="1" applyAlignment="1">
      <alignment horizontal="right" wrapText="1" readingOrder="1"/>
    </xf>
    <xf numFmtId="4" fontId="17" fillId="0" borderId="63" xfId="0" applyNumberFormat="1" applyFont="1" applyBorder="1" applyAlignment="1">
      <alignment wrapText="1" readingOrder="1"/>
    </xf>
    <xf numFmtId="0" fontId="16" fillId="0" borderId="122" xfId="0" applyFont="1" applyBorder="1" applyAlignment="1">
      <alignment horizontal="left" wrapText="1" readingOrder="1"/>
    </xf>
    <xf numFmtId="4" fontId="16" fillId="0" borderId="24" xfId="0" applyNumberFormat="1" applyFont="1" applyFill="1" applyBorder="1" applyAlignment="1">
      <alignment horizontal="right" wrapText="1" readingOrder="1"/>
    </xf>
    <xf numFmtId="0" fontId="14" fillId="0" borderId="0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left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32" fillId="0" borderId="0" xfId="0" applyNumberFormat="1" applyFont="1"/>
    <xf numFmtId="0" fontId="14" fillId="0" borderId="0" xfId="0" applyFont="1" applyBorder="1" applyAlignment="1">
      <alignment horizontal="center" vertical="center" wrapText="1" readingOrder="1"/>
    </xf>
    <xf numFmtId="0" fontId="14" fillId="0" borderId="0" xfId="0" applyFont="1" applyBorder="1" applyAlignment="1">
      <alignment horizontal="right" vertical="center" wrapText="1" readingOrder="1"/>
    </xf>
    <xf numFmtId="4" fontId="14" fillId="0" borderId="0" xfId="0" applyNumberFormat="1" applyFont="1" applyBorder="1" applyAlignment="1">
      <alignment horizontal="right" vertical="center" wrapText="1" readingOrder="1"/>
    </xf>
    <xf numFmtId="0" fontId="17" fillId="0" borderId="113" xfId="0" applyFont="1" applyBorder="1" applyAlignment="1">
      <alignment horizontal="center" vertical="center" wrapText="1" readingOrder="1"/>
    </xf>
    <xf numFmtId="0" fontId="17" fillId="0" borderId="115" xfId="0" applyFont="1" applyBorder="1" applyAlignment="1">
      <alignment horizontal="center" vertical="center" wrapText="1" readingOrder="1"/>
    </xf>
    <xf numFmtId="0" fontId="17" fillId="0" borderId="116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readingOrder="1"/>
    </xf>
    <xf numFmtId="0" fontId="17" fillId="0" borderId="0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Border="1" applyAlignment="1">
      <alignment horizontal="left" readingOrder="1"/>
    </xf>
    <xf numFmtId="1" fontId="16" fillId="0" borderId="0" xfId="0" applyNumberFormat="1" applyFont="1" applyBorder="1" applyAlignment="1">
      <alignment horizontal="right" wrapText="1" readingOrder="1"/>
    </xf>
    <xf numFmtId="4" fontId="16" fillId="0" borderId="0" xfId="0" applyNumberFormat="1" applyFont="1" applyBorder="1" applyAlignment="1">
      <alignment horizontal="right" wrapText="1" readingOrder="1"/>
    </xf>
    <xf numFmtId="1" fontId="16" fillId="0" borderId="0" xfId="0" applyNumberFormat="1" applyFont="1" applyFill="1" applyBorder="1" applyAlignment="1">
      <alignment horizontal="right" wrapText="1" readingOrder="1"/>
    </xf>
    <xf numFmtId="0" fontId="17" fillId="0" borderId="140" xfId="0" applyFont="1" applyFill="1" applyBorder="1" applyAlignment="1">
      <alignment horizontal="center" vertical="center" wrapText="1" readingOrder="1"/>
    </xf>
    <xf numFmtId="4" fontId="17" fillId="0" borderId="141" xfId="0" applyNumberFormat="1" applyFont="1" applyFill="1" applyBorder="1" applyAlignment="1">
      <alignment horizontal="right" vertical="center" wrapText="1" readingOrder="1"/>
    </xf>
    <xf numFmtId="4" fontId="17" fillId="0" borderId="142" xfId="0" applyNumberFormat="1" applyFont="1" applyFill="1" applyBorder="1" applyAlignment="1">
      <alignment horizontal="right" vertical="center" wrapText="1" readingOrder="1"/>
    </xf>
    <xf numFmtId="0" fontId="17" fillId="0" borderId="50" xfId="0" applyFont="1" applyBorder="1" applyAlignment="1">
      <alignment horizontal="center" vertical="center" wrapText="1" readingOrder="1"/>
    </xf>
    <xf numFmtId="9" fontId="13" fillId="0" borderId="42" xfId="0" applyNumberFormat="1" applyFont="1" applyBorder="1" applyAlignment="1">
      <alignment horizontal="right" wrapText="1" readingOrder="1"/>
    </xf>
    <xf numFmtId="9" fontId="14" fillId="3" borderId="42" xfId="0" applyNumberFormat="1" applyFont="1" applyFill="1" applyBorder="1" applyAlignment="1">
      <alignment horizontal="right" wrapText="1" readingOrder="1"/>
    </xf>
    <xf numFmtId="4" fontId="3" fillId="0" borderId="50" xfId="0" applyNumberFormat="1" applyFont="1" applyFill="1" applyBorder="1" applyAlignment="1">
      <alignment horizontal="right" wrapText="1" readingOrder="1"/>
    </xf>
    <xf numFmtId="4" fontId="32" fillId="0" borderId="50" xfId="0" applyNumberFormat="1" applyFont="1" applyBorder="1"/>
    <xf numFmtId="4" fontId="16" fillId="0" borderId="109" xfId="0" applyNumberFormat="1" applyFont="1" applyBorder="1" applyAlignment="1">
      <alignment horizontal="right" vertical="center" wrapText="1" readingOrder="1"/>
    </xf>
    <xf numFmtId="4" fontId="2" fillId="0" borderId="50" xfId="0" applyNumberFormat="1" applyFont="1" applyBorder="1" applyAlignment="1">
      <alignment horizontal="right" wrapText="1" readingOrder="1"/>
    </xf>
    <xf numFmtId="0" fontId="41" fillId="0" borderId="0" xfId="0" applyFont="1" applyBorder="1" applyAlignment="1"/>
    <xf numFmtId="0" fontId="17" fillId="0" borderId="113" xfId="0" applyFont="1" applyBorder="1" applyAlignment="1">
      <alignment horizontal="center" vertical="center" wrapText="1" readingOrder="1"/>
    </xf>
    <xf numFmtId="0" fontId="17" fillId="0" borderId="69" xfId="0" applyFont="1" applyBorder="1" applyAlignment="1">
      <alignment horizontal="center" vertical="center" wrapText="1" readingOrder="1"/>
    </xf>
    <xf numFmtId="4" fontId="42" fillId="0" borderId="0" xfId="0" applyNumberFormat="1" applyFont="1"/>
    <xf numFmtId="4" fontId="3" fillId="0" borderId="0" xfId="0" applyNumberFormat="1" applyFont="1" applyBorder="1" applyAlignment="1">
      <alignment wrapText="1"/>
    </xf>
    <xf numFmtId="1" fontId="16" fillId="0" borderId="62" xfId="0" applyNumberFormat="1" applyFont="1" applyFill="1" applyBorder="1" applyAlignment="1">
      <alignment horizontal="right" wrapText="1" readingOrder="1"/>
    </xf>
    <xf numFmtId="4" fontId="3" fillId="0" borderId="24" xfId="0" applyNumberFormat="1" applyFont="1" applyFill="1" applyBorder="1" applyAlignment="1">
      <alignment horizontal="right" wrapText="1" readingOrder="1"/>
    </xf>
    <xf numFmtId="4" fontId="0" fillId="0" borderId="24" xfId="0" applyNumberFormat="1" applyFill="1" applyBorder="1"/>
    <xf numFmtId="0" fontId="16" fillId="0" borderId="62" xfId="0" applyFont="1" applyFill="1" applyBorder="1" applyAlignment="1">
      <alignment horizontal="right" wrapText="1" readingOrder="1"/>
    </xf>
    <xf numFmtId="0" fontId="3" fillId="0" borderId="62" xfId="0" applyFont="1" applyFill="1" applyBorder="1" applyAlignment="1">
      <alignment horizontal="right" wrapText="1" readingOrder="1"/>
    </xf>
    <xf numFmtId="4" fontId="0" fillId="0" borderId="25" xfId="0" applyNumberFormat="1" applyBorder="1"/>
    <xf numFmtId="1" fontId="16" fillId="0" borderId="120" xfId="0" applyNumberFormat="1" applyFont="1" applyBorder="1" applyAlignment="1">
      <alignment horizontal="right" wrapText="1" readingOrder="1"/>
    </xf>
    <xf numFmtId="4" fontId="16" fillId="0" borderId="120" xfId="0" applyNumberFormat="1" applyFont="1" applyBorder="1" applyAlignment="1">
      <alignment horizontal="left" wrapText="1" readingOrder="1"/>
    </xf>
    <xf numFmtId="4" fontId="16" fillId="0" borderId="120" xfId="0" applyNumberFormat="1" applyFont="1" applyBorder="1" applyAlignment="1">
      <alignment wrapText="1"/>
    </xf>
    <xf numFmtId="4" fontId="0" fillId="0" borderId="120" xfId="0" applyNumberFormat="1" applyBorder="1"/>
    <xf numFmtId="4" fontId="0" fillId="0" borderId="136" xfId="0" applyNumberFormat="1" applyBorder="1"/>
    <xf numFmtId="1" fontId="16" fillId="0" borderId="113" xfId="0" applyNumberFormat="1" applyFont="1" applyFill="1" applyBorder="1" applyAlignment="1">
      <alignment horizontal="right" wrapText="1" readingOrder="1"/>
    </xf>
    <xf numFmtId="0" fontId="11" fillId="0" borderId="23" xfId="0" applyFont="1" applyBorder="1"/>
    <xf numFmtId="0" fontId="11" fillId="0" borderId="20" xfId="0" applyFont="1" applyBorder="1"/>
    <xf numFmtId="0" fontId="11" fillId="2" borderId="144" xfId="0" applyFont="1" applyFill="1" applyBorder="1"/>
    <xf numFmtId="4" fontId="11" fillId="2" borderId="145" xfId="0" applyNumberFormat="1" applyFont="1" applyFill="1" applyBorder="1"/>
    <xf numFmtId="0" fontId="11" fillId="2" borderId="146" xfId="0" applyFont="1" applyFill="1" applyBorder="1"/>
    <xf numFmtId="0" fontId="11" fillId="2" borderId="147" xfId="0" applyFont="1" applyFill="1" applyBorder="1"/>
    <xf numFmtId="4" fontId="11" fillId="2" borderId="148" xfId="0" applyNumberFormat="1" applyFont="1" applyFill="1" applyBorder="1"/>
    <xf numFmtId="4" fontId="17" fillId="3" borderId="12" xfId="0" applyNumberFormat="1" applyFont="1" applyFill="1" applyBorder="1" applyAlignment="1">
      <alignment horizontal="right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left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readingOrder="1"/>
    </xf>
    <xf numFmtId="4" fontId="17" fillId="4" borderId="120" xfId="0" applyNumberFormat="1" applyFont="1" applyFill="1" applyBorder="1" applyAlignment="1">
      <alignment horizontal="right" vertical="center" wrapText="1" readingOrder="1"/>
    </xf>
    <xf numFmtId="0" fontId="16" fillId="0" borderId="0" xfId="0" applyFont="1" applyBorder="1" applyAlignment="1">
      <alignment wrapText="1"/>
    </xf>
    <xf numFmtId="4" fontId="17" fillId="4" borderId="136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Border="1"/>
    <xf numFmtId="0" fontId="17" fillId="0" borderId="50" xfId="0" applyFont="1" applyBorder="1" applyAlignment="1">
      <alignment horizontal="center" wrapText="1" readingOrder="1"/>
    </xf>
    <xf numFmtId="4" fontId="11" fillId="0" borderId="70" xfId="0" applyNumberFormat="1" applyFont="1" applyBorder="1"/>
    <xf numFmtId="4" fontId="11" fillId="0" borderId="136" xfId="0" applyNumberFormat="1" applyFont="1" applyBorder="1"/>
    <xf numFmtId="0" fontId="13" fillId="0" borderId="0" xfId="0" applyFont="1" applyFill="1" applyBorder="1" applyAlignment="1">
      <alignment horizontal="center" vertical="center" wrapText="1" readingOrder="1"/>
    </xf>
    <xf numFmtId="0" fontId="17" fillId="0" borderId="50" xfId="0" applyFont="1" applyFill="1" applyBorder="1" applyAlignment="1">
      <alignment horizontal="left" vertical="center" wrapText="1" readingOrder="1"/>
    </xf>
    <xf numFmtId="4" fontId="17" fillId="0" borderId="70" xfId="0" applyNumberFormat="1" applyFont="1" applyFill="1" applyBorder="1" applyAlignment="1">
      <alignment horizontal="right" vertical="center" wrapText="1" readingOrder="1"/>
    </xf>
    <xf numFmtId="4" fontId="17" fillId="0" borderId="63" xfId="0" applyNumberFormat="1" applyFont="1" applyFill="1" applyBorder="1" applyAlignment="1">
      <alignment horizontal="right" vertical="center" wrapText="1" readingOrder="1"/>
    </xf>
    <xf numFmtId="0" fontId="17" fillId="0" borderId="63" xfId="0" applyFont="1" applyFill="1" applyBorder="1" applyAlignment="1">
      <alignment horizontal="left" vertical="center" wrapText="1" readingOrder="1"/>
    </xf>
    <xf numFmtId="4" fontId="17" fillId="0" borderId="122" xfId="0" applyNumberFormat="1" applyFont="1" applyFill="1" applyBorder="1" applyAlignment="1">
      <alignment horizontal="right" vertical="center" wrapText="1" readingOrder="1"/>
    </xf>
    <xf numFmtId="0" fontId="17" fillId="0" borderId="128" xfId="0" applyFont="1" applyBorder="1" applyAlignment="1">
      <alignment horizontal="center" wrapText="1" readingOrder="1"/>
    </xf>
    <xf numFmtId="0" fontId="17" fillId="0" borderId="50" xfId="0" applyFont="1" applyBorder="1" applyAlignment="1">
      <alignment horizontal="left" wrapText="1" readingOrder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3" fillId="0" borderId="0" xfId="0" applyFont="1" applyFill="1" applyBorder="1" applyAlignment="1">
      <alignment horizontal="right" wrapText="1" readingOrder="1"/>
    </xf>
    <xf numFmtId="0" fontId="17" fillId="0" borderId="0" xfId="0" applyFont="1" applyBorder="1" applyAlignment="1">
      <alignment horizontal="right" wrapText="1" readingOrder="1"/>
    </xf>
    <xf numFmtId="0" fontId="17" fillId="0" borderId="0" xfId="0" applyFont="1" applyBorder="1" applyAlignment="1">
      <alignment horizontal="left" wrapText="1" readingOrder="1"/>
    </xf>
    <xf numFmtId="4" fontId="17" fillId="0" borderId="130" xfId="0" applyNumberFormat="1" applyFont="1" applyFill="1" applyBorder="1" applyAlignment="1">
      <alignment horizontal="right" vertical="center" wrapText="1" readingOrder="1"/>
    </xf>
    <xf numFmtId="0" fontId="23" fillId="0" borderId="0" xfId="0" applyFont="1" applyBorder="1" applyAlignment="1">
      <alignment horizontal="right" wrapText="1" readingOrder="1"/>
    </xf>
    <xf numFmtId="0" fontId="16" fillId="0" borderId="69" xfId="0" applyFont="1" applyFill="1" applyBorder="1" applyAlignment="1">
      <alignment horizontal="right" vertical="center" wrapText="1" readingOrder="1"/>
    </xf>
    <xf numFmtId="1" fontId="3" fillId="0" borderId="62" xfId="0" applyNumberFormat="1" applyFont="1" applyFill="1" applyBorder="1" applyAlignment="1">
      <alignment horizontal="right" wrapText="1" readingOrder="1"/>
    </xf>
    <xf numFmtId="0" fontId="3" fillId="0" borderId="69" xfId="0" applyFont="1" applyFill="1" applyBorder="1" applyAlignment="1">
      <alignment horizontal="right" wrapText="1" readingOrder="1"/>
    </xf>
    <xf numFmtId="0" fontId="3" fillId="0" borderId="50" xfId="0" applyFont="1" applyBorder="1" applyAlignment="1">
      <alignment horizontal="right" wrapText="1" readingOrder="1"/>
    </xf>
    <xf numFmtId="0" fontId="14" fillId="0" borderId="17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 vertical="center" wrapText="1" readingOrder="1"/>
    </xf>
    <xf numFmtId="0" fontId="14" fillId="0" borderId="18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wrapText="1"/>
    </xf>
    <xf numFmtId="0" fontId="13" fillId="0" borderId="50" xfId="0" applyFont="1" applyFill="1" applyBorder="1" applyAlignment="1">
      <alignment horizontal="left" wrapText="1" readingOrder="1"/>
    </xf>
    <xf numFmtId="0" fontId="14" fillId="0" borderId="81" xfId="0" applyFont="1" applyBorder="1" applyAlignment="1">
      <alignment horizontal="center" wrapText="1" readingOrder="1"/>
    </xf>
    <xf numFmtId="0" fontId="14" fillId="0" borderId="128" xfId="0" applyFont="1" applyBorder="1" applyAlignment="1">
      <alignment horizontal="left" wrapText="1" readingOrder="1"/>
    </xf>
    <xf numFmtId="0" fontId="14" fillId="0" borderId="63" xfId="0" applyFont="1" applyBorder="1" applyAlignment="1">
      <alignment horizontal="left" wrapText="1" readingOrder="1"/>
    </xf>
    <xf numFmtId="0" fontId="14" fillId="0" borderId="63" xfId="0" applyFont="1" applyBorder="1" applyAlignment="1">
      <alignment horizontal="right" wrapText="1" readingOrder="1"/>
    </xf>
    <xf numFmtId="4" fontId="14" fillId="0" borderId="63" xfId="0" applyNumberFormat="1" applyFont="1" applyBorder="1" applyAlignment="1">
      <alignment horizontal="right" wrapText="1" readingOrder="1"/>
    </xf>
    <xf numFmtId="4" fontId="2" fillId="0" borderId="0" xfId="0" applyNumberFormat="1" applyFont="1" applyFill="1" applyBorder="1" applyAlignment="1">
      <alignment horizontal="right" wrapText="1" readingOrder="1"/>
    </xf>
    <xf numFmtId="0" fontId="13" fillId="0" borderId="0" xfId="0" applyFont="1" applyFill="1" applyBorder="1" applyAlignment="1">
      <alignment horizontal="center" wrapText="1" readingOrder="1"/>
    </xf>
    <xf numFmtId="0" fontId="13" fillId="0" borderId="0" xfId="0" applyFont="1" applyFill="1" applyBorder="1" applyAlignment="1">
      <alignment horizontal="right" wrapText="1" readingOrder="1"/>
    </xf>
    <xf numFmtId="0" fontId="14" fillId="0" borderId="0" xfId="0" applyFont="1" applyFill="1" applyBorder="1" applyAlignment="1">
      <alignment horizontal="right" vertical="center" wrapText="1" readingOrder="1"/>
    </xf>
    <xf numFmtId="4" fontId="14" fillId="0" borderId="0" xfId="0" applyNumberFormat="1" applyFont="1" applyFill="1" applyBorder="1" applyAlignment="1">
      <alignment horizontal="right" vertical="center" wrapText="1" readingOrder="1"/>
    </xf>
    <xf numFmtId="4" fontId="13" fillId="0" borderId="11" xfId="0" applyNumberFormat="1" applyFont="1" applyFill="1" applyBorder="1" applyAlignment="1">
      <alignment horizontal="right" wrapText="1" readingOrder="1"/>
    </xf>
    <xf numFmtId="4" fontId="13" fillId="0" borderId="31" xfId="0" applyNumberFormat="1" applyFont="1" applyFill="1" applyBorder="1" applyAlignment="1">
      <alignment horizontal="right" wrapText="1" readingOrder="1"/>
    </xf>
    <xf numFmtId="0" fontId="13" fillId="0" borderId="54" xfId="0" applyFont="1" applyBorder="1" applyAlignment="1">
      <alignment horizontal="left" wrapText="1" readingOrder="1"/>
    </xf>
    <xf numFmtId="4" fontId="13" fillId="0" borderId="54" xfId="0" applyNumberFormat="1" applyFont="1" applyFill="1" applyBorder="1" applyAlignment="1">
      <alignment horizontal="right" wrapText="1" readingOrder="1"/>
    </xf>
    <xf numFmtId="4" fontId="16" fillId="0" borderId="70" xfId="0" applyNumberFormat="1" applyFont="1" applyBorder="1" applyAlignment="1">
      <alignment wrapText="1"/>
    </xf>
    <xf numFmtId="4" fontId="17" fillId="0" borderId="0" xfId="0" applyNumberFormat="1" applyFont="1" applyFill="1" applyBorder="1" applyAlignment="1">
      <alignment horizontal="right" wrapText="1" readingOrder="1"/>
    </xf>
    <xf numFmtId="4" fontId="2" fillId="0" borderId="5" xfId="0" applyNumberFormat="1" applyFont="1" applyBorder="1" applyAlignment="1">
      <alignment horizontal="right" wrapText="1" readingOrder="1"/>
    </xf>
    <xf numFmtId="4" fontId="2" fillId="0" borderId="70" xfId="0" applyNumberFormat="1" applyFont="1" applyBorder="1" applyAlignment="1">
      <alignment horizontal="right" wrapText="1" readingOrder="1"/>
    </xf>
    <xf numFmtId="4" fontId="19" fillId="0" borderId="42" xfId="0" applyNumberFormat="1" applyFont="1" applyBorder="1" applyAlignment="1">
      <alignment horizontal="left" wrapText="1" readingOrder="1"/>
    </xf>
    <xf numFmtId="4" fontId="19" fillId="0" borderId="31" xfId="0" applyNumberFormat="1" applyFont="1" applyBorder="1" applyAlignment="1">
      <alignment horizontal="left" wrapText="1" readingOrder="1"/>
    </xf>
    <xf numFmtId="2" fontId="19" fillId="0" borderId="31" xfId="0" applyNumberFormat="1" applyFont="1" applyBorder="1" applyAlignment="1">
      <alignment horizontal="left" wrapText="1" readingOrder="1"/>
    </xf>
    <xf numFmtId="4" fontId="20" fillId="0" borderId="98" xfId="0" applyNumberFormat="1" applyFont="1" applyBorder="1" applyAlignment="1">
      <alignment horizontal="center" wrapText="1" readingOrder="1"/>
    </xf>
    <xf numFmtId="0" fontId="13" fillId="0" borderId="0" xfId="0" applyFont="1" applyAlignment="1">
      <alignment horizontal="left" wrapText="1" readingOrder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readingOrder="1"/>
    </xf>
    <xf numFmtId="0" fontId="14" fillId="0" borderId="0" xfId="0" applyFont="1" applyAlignment="1">
      <alignment horizontal="center" readingOrder="1"/>
    </xf>
    <xf numFmtId="0" fontId="13" fillId="0" borderId="0" xfId="0" applyFont="1" applyAlignment="1">
      <alignment horizontal="left" readingOrder="1"/>
    </xf>
    <xf numFmtId="0" fontId="19" fillId="0" borderId="0" xfId="0" applyFont="1" applyAlignment="1">
      <alignment wrapText="1"/>
    </xf>
    <xf numFmtId="0" fontId="16" fillId="0" borderId="0" xfId="0" applyFont="1" applyBorder="1" applyAlignment="1">
      <alignment horizontal="left" vertical="top" wrapText="1" readingOrder="1"/>
    </xf>
    <xf numFmtId="0" fontId="24" fillId="0" borderId="0" xfId="0" applyFont="1"/>
    <xf numFmtId="0" fontId="19" fillId="0" borderId="0" xfId="0" applyFont="1" applyBorder="1" applyAlignment="1"/>
    <xf numFmtId="0" fontId="19" fillId="0" borderId="113" xfId="0" applyFont="1" applyBorder="1" applyAlignment="1">
      <alignment horizontal="center" vertical="center" wrapText="1" readingOrder="1"/>
    </xf>
    <xf numFmtId="0" fontId="19" fillId="0" borderId="120" xfId="0" applyFont="1" applyBorder="1" applyAlignment="1">
      <alignment horizontal="center" vertical="center" wrapText="1" readingOrder="1"/>
    </xf>
    <xf numFmtId="0" fontId="19" fillId="0" borderId="115" xfId="0" applyFont="1" applyBorder="1" applyAlignment="1">
      <alignment horizontal="center" vertical="center" wrapText="1" readingOrder="1"/>
    </xf>
    <xf numFmtId="0" fontId="19" fillId="0" borderId="67" xfId="0" applyFont="1" applyBorder="1" applyAlignment="1">
      <alignment horizontal="center" vertical="center" wrapText="1" readingOrder="1"/>
    </xf>
    <xf numFmtId="0" fontId="43" fillId="0" borderId="69" xfId="0" applyFont="1" applyBorder="1"/>
    <xf numFmtId="0" fontId="19" fillId="0" borderId="50" xfId="0" applyFont="1" applyBorder="1" applyAlignment="1">
      <alignment horizontal="right" wrapText="1" readingOrder="1"/>
    </xf>
    <xf numFmtId="0" fontId="19" fillId="0" borderId="50" xfId="0" applyFont="1" applyBorder="1" applyAlignment="1">
      <alignment horizontal="left" wrapText="1" readingOrder="1"/>
    </xf>
    <xf numFmtId="4" fontId="43" fillId="0" borderId="50" xfId="0" applyNumberFormat="1" applyFont="1" applyBorder="1" applyAlignment="1">
      <alignment horizontal="right"/>
    </xf>
    <xf numFmtId="0" fontId="19" fillId="0" borderId="70" xfId="0" applyFont="1" applyBorder="1" applyAlignment="1">
      <alignment horizontal="left" vertical="top" wrapText="1" readingOrder="1"/>
    </xf>
    <xf numFmtId="0" fontId="19" fillId="0" borderId="70" xfId="0" applyFont="1" applyBorder="1" applyAlignment="1">
      <alignment horizontal="left" wrapText="1" readingOrder="1"/>
    </xf>
    <xf numFmtId="0" fontId="43" fillId="0" borderId="69" xfId="0" applyFont="1" applyBorder="1" applyAlignment="1">
      <alignment horizontal="center"/>
    </xf>
    <xf numFmtId="4" fontId="35" fillId="0" borderId="50" xfId="0" applyNumberFormat="1" applyFont="1" applyBorder="1" applyAlignment="1">
      <alignment horizontal="right"/>
    </xf>
    <xf numFmtId="0" fontId="35" fillId="0" borderId="70" xfId="0" applyFont="1" applyBorder="1" applyAlignment="1">
      <alignment horizontal="left" wrapText="1" readingOrder="1"/>
    </xf>
    <xf numFmtId="4" fontId="5" fillId="0" borderId="50" xfId="0" applyNumberFormat="1" applyFont="1" applyBorder="1" applyAlignment="1">
      <alignment horizontal="right"/>
    </xf>
    <xf numFmtId="0" fontId="5" fillId="0" borderId="70" xfId="0" applyFont="1" applyBorder="1" applyAlignment="1">
      <alignment horizontal="left" wrapText="1" readingOrder="1"/>
    </xf>
    <xf numFmtId="0" fontId="19" fillId="0" borderId="50" xfId="0" applyFont="1" applyFill="1" applyBorder="1" applyAlignment="1">
      <alignment horizontal="left" wrapText="1" readingOrder="1"/>
    </xf>
    <xf numFmtId="0" fontId="19" fillId="0" borderId="50" xfId="0" applyFont="1" applyBorder="1" applyAlignment="1">
      <alignment horizontal="left" vertical="top" wrapText="1" readingOrder="1"/>
    </xf>
    <xf numFmtId="0" fontId="5" fillId="0" borderId="70" xfId="0" applyNumberFormat="1" applyFont="1" applyBorder="1" applyAlignment="1">
      <alignment horizontal="left" wrapText="1" readingOrder="1"/>
    </xf>
    <xf numFmtId="0" fontId="19" fillId="0" borderId="50" xfId="0" applyFont="1" applyBorder="1" applyAlignment="1">
      <alignment wrapText="1" readingOrder="1"/>
    </xf>
    <xf numFmtId="0" fontId="43" fillId="0" borderId="27" xfId="0" applyFont="1" applyBorder="1"/>
    <xf numFmtId="0" fontId="19" fillId="0" borderId="27" xfId="0" applyFont="1" applyBorder="1" applyAlignment="1">
      <alignment horizontal="right" wrapText="1" readingOrder="1"/>
    </xf>
    <xf numFmtId="0" fontId="19" fillId="0" borderId="27" xfId="0" applyFont="1" applyBorder="1" applyAlignment="1">
      <alignment horizontal="left" wrapText="1" readingOrder="1"/>
    </xf>
    <xf numFmtId="4" fontId="43" fillId="0" borderId="27" xfId="0" applyNumberFormat="1" applyFont="1" applyBorder="1" applyAlignment="1">
      <alignment horizontal="right"/>
    </xf>
    <xf numFmtId="0" fontId="19" fillId="0" borderId="70" xfId="0" applyFont="1" applyBorder="1" applyAlignment="1">
      <alignment vertical="top" wrapText="1" readingOrder="1"/>
    </xf>
    <xf numFmtId="0" fontId="13" fillId="0" borderId="31" xfId="0" applyFont="1" applyFill="1" applyBorder="1" applyAlignment="1">
      <alignment wrapText="1" readingOrder="1"/>
    </xf>
    <xf numFmtId="0" fontId="13" fillId="0" borderId="31" xfId="0" applyFont="1" applyFill="1" applyBorder="1" applyAlignment="1">
      <alignment readingOrder="1"/>
    </xf>
    <xf numFmtId="0" fontId="17" fillId="3" borderId="149" xfId="0" applyFont="1" applyFill="1" applyBorder="1" applyAlignment="1">
      <alignment horizontal="center" vertical="center" wrapText="1" readingOrder="1"/>
    </xf>
    <xf numFmtId="0" fontId="13" fillId="0" borderId="61" xfId="0" applyFont="1" applyBorder="1" applyAlignment="1">
      <alignment readingOrder="1"/>
    </xf>
    <xf numFmtId="4" fontId="14" fillId="3" borderId="150" xfId="0" applyNumberFormat="1" applyFont="1" applyFill="1" applyBorder="1" applyAlignment="1">
      <alignment horizontal="right" wrapText="1" readingOrder="1"/>
    </xf>
    <xf numFmtId="49" fontId="20" fillId="0" borderId="42" xfId="0" applyNumberFormat="1" applyFont="1" applyBorder="1" applyAlignment="1">
      <alignment horizontal="center" vertical="center" wrapText="1" readingOrder="1"/>
    </xf>
    <xf numFmtId="4" fontId="1" fillId="3" borderId="8" xfId="0" applyNumberFormat="1" applyFont="1" applyFill="1" applyBorder="1" applyAlignment="1">
      <alignment horizontal="right" wrapText="1" readingOrder="1"/>
    </xf>
    <xf numFmtId="4" fontId="0" fillId="0" borderId="0" xfId="0" applyNumberFormat="1"/>
    <xf numFmtId="0" fontId="28" fillId="0" borderId="39" xfId="0" applyFont="1" applyFill="1" applyBorder="1" applyAlignment="1">
      <alignment horizontal="left" wrapText="1" readingOrder="1"/>
    </xf>
    <xf numFmtId="4" fontId="26" fillId="0" borderId="39" xfId="0" applyNumberFormat="1" applyFont="1" applyFill="1" applyBorder="1" applyAlignment="1">
      <alignment horizontal="right" wrapText="1" readingOrder="1"/>
    </xf>
    <xf numFmtId="0" fontId="26" fillId="0" borderId="31" xfId="0" applyFont="1" applyFill="1" applyBorder="1" applyAlignment="1">
      <alignment horizontal="left" wrapText="1" indent="1"/>
    </xf>
    <xf numFmtId="4" fontId="26" fillId="0" borderId="31" xfId="0" applyNumberFormat="1" applyFont="1" applyFill="1" applyBorder="1" applyAlignment="1">
      <alignment horizontal="right" wrapText="1" readingOrder="1"/>
    </xf>
    <xf numFmtId="0" fontId="26" fillId="0" borderId="31" xfId="0" applyFont="1" applyFill="1" applyBorder="1" applyAlignment="1">
      <alignment horizontal="left" wrapText="1" indent="1" readingOrder="1"/>
    </xf>
    <xf numFmtId="0" fontId="26" fillId="0" borderId="31" xfId="0" applyFont="1" applyFill="1" applyBorder="1" applyAlignment="1">
      <alignment horizontal="left" wrapText="1" readingOrder="1"/>
    </xf>
    <xf numFmtId="4" fontId="26" fillId="0" borderId="58" xfId="0" applyNumberFormat="1" applyFont="1" applyFill="1" applyBorder="1" applyAlignment="1">
      <alignment horizontal="right" wrapText="1" readingOrder="1"/>
    </xf>
    <xf numFmtId="0" fontId="26" fillId="0" borderId="31" xfId="0" applyFont="1" applyFill="1" applyBorder="1" applyAlignment="1">
      <alignment horizontal="left" wrapText="1" indent="3" readingOrder="1"/>
    </xf>
    <xf numFmtId="0" fontId="26" fillId="0" borderId="31" xfId="0" applyFont="1" applyFill="1" applyBorder="1" applyAlignment="1">
      <alignment horizontal="left" wrapText="1" indent="4" readingOrder="1"/>
    </xf>
    <xf numFmtId="0" fontId="27" fillId="0" borderId="31" xfId="0" applyFont="1" applyFill="1" applyBorder="1" applyAlignment="1">
      <alignment horizontal="left" wrapText="1" readingOrder="1"/>
    </xf>
    <xf numFmtId="0" fontId="26" fillId="0" borderId="31" xfId="0" applyFont="1" applyFill="1" applyBorder="1" applyAlignment="1">
      <alignment horizontal="left" readingOrder="1"/>
    </xf>
    <xf numFmtId="0" fontId="28" fillId="0" borderId="31" xfId="0" applyFont="1" applyFill="1" applyBorder="1" applyAlignment="1">
      <alignment horizontal="left" wrapText="1" readingOrder="1"/>
    </xf>
    <xf numFmtId="0" fontId="26" fillId="0" borderId="31" xfId="0" applyFont="1" applyFill="1" applyBorder="1" applyAlignment="1">
      <alignment horizontal="left" indent="1"/>
    </xf>
    <xf numFmtId="0" fontId="26" fillId="0" borderId="31" xfId="0" applyFont="1" applyFill="1" applyBorder="1" applyAlignment="1">
      <alignment wrapText="1"/>
    </xf>
    <xf numFmtId="0" fontId="26" fillId="0" borderId="31" xfId="0" applyFont="1" applyFill="1" applyBorder="1" applyAlignment="1">
      <alignment horizontal="left" indent="1" readingOrder="1"/>
    </xf>
    <xf numFmtId="4" fontId="44" fillId="0" borderId="0" xfId="0" applyNumberFormat="1" applyFont="1" applyAlignment="1">
      <alignment wrapText="1"/>
    </xf>
    <xf numFmtId="4" fontId="44" fillId="0" borderId="0" xfId="0" applyNumberFormat="1" applyFont="1" applyBorder="1" applyAlignment="1">
      <alignment wrapText="1"/>
    </xf>
    <xf numFmtId="0" fontId="3" fillId="0" borderId="0" xfId="0" applyFont="1" applyBorder="1"/>
    <xf numFmtId="0" fontId="17" fillId="0" borderId="130" xfId="0" applyFont="1" applyBorder="1" applyAlignment="1">
      <alignment horizontal="center" wrapText="1" readingOrder="1"/>
    </xf>
    <xf numFmtId="4" fontId="11" fillId="0" borderId="130" xfId="0" applyNumberFormat="1" applyFont="1" applyBorder="1"/>
    <xf numFmtId="4" fontId="0" fillId="0" borderId="67" xfId="0" applyNumberFormat="1" applyBorder="1"/>
    <xf numFmtId="0" fontId="17" fillId="0" borderId="50" xfId="0" applyFont="1" applyBorder="1" applyAlignment="1">
      <alignment horizontal="right" wrapText="1" readingOrder="1"/>
    </xf>
    <xf numFmtId="0" fontId="17" fillId="0" borderId="130" xfId="0" applyFont="1" applyFill="1" applyBorder="1" applyAlignment="1">
      <alignment horizontal="center" vertical="center" wrapText="1" readingOrder="1"/>
    </xf>
    <xf numFmtId="0" fontId="17" fillId="0" borderId="113" xfId="0" applyFont="1" applyBorder="1" applyAlignment="1">
      <alignment horizontal="center" vertical="center" wrapText="1" readingOrder="1"/>
    </xf>
    <xf numFmtId="0" fontId="17" fillId="0" borderId="115" xfId="0" applyFont="1" applyBorder="1" applyAlignment="1">
      <alignment horizontal="center" vertical="center" wrapText="1" readingOrder="1"/>
    </xf>
    <xf numFmtId="0" fontId="17" fillId="0" borderId="116" xfId="0" applyFont="1" applyBorder="1" applyAlignment="1">
      <alignment horizontal="center" vertical="center" wrapText="1" readingOrder="1"/>
    </xf>
    <xf numFmtId="4" fontId="11" fillId="0" borderId="143" xfId="0" applyNumberFormat="1" applyFont="1" applyBorder="1"/>
    <xf numFmtId="0" fontId="17" fillId="0" borderId="0" xfId="0" applyFont="1" applyBorder="1" applyAlignment="1">
      <alignment horizontal="center" vertical="center" wrapText="1" readingOrder="1"/>
    </xf>
    <xf numFmtId="0" fontId="17" fillId="0" borderId="113" xfId="0" applyFont="1" applyBorder="1" applyAlignment="1">
      <alignment horizontal="center" vertical="center" wrapText="1" readingOrder="1"/>
    </xf>
    <xf numFmtId="0" fontId="17" fillId="0" borderId="115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wrapText="1"/>
    </xf>
    <xf numFmtId="0" fontId="17" fillId="0" borderId="116" xfId="0" applyFont="1" applyBorder="1" applyAlignment="1">
      <alignment horizontal="center" vertical="center" wrapText="1" readingOrder="1"/>
    </xf>
    <xf numFmtId="0" fontId="19" fillId="0" borderId="0" xfId="0" applyFont="1" applyAlignment="1">
      <alignment wrapText="1"/>
    </xf>
    <xf numFmtId="4" fontId="8" fillId="0" borderId="41" xfId="0" applyNumberFormat="1" applyFont="1" applyFill="1" applyBorder="1" applyAlignment="1">
      <alignment horizontal="right" wrapText="1" readingOrder="1"/>
    </xf>
    <xf numFmtId="3" fontId="8" fillId="0" borderId="41" xfId="0" applyNumberFormat="1" applyFont="1" applyBorder="1" applyAlignment="1">
      <alignment horizontal="right" wrapText="1" readingOrder="1"/>
    </xf>
    <xf numFmtId="9" fontId="19" fillId="0" borderId="41" xfId="0" applyNumberFormat="1" applyFont="1" applyBorder="1" applyAlignment="1">
      <alignment horizontal="left" wrapText="1" readingOrder="1"/>
    </xf>
    <xf numFmtId="9" fontId="19" fillId="0" borderId="55" xfId="0" applyNumberFormat="1" applyFont="1" applyBorder="1" applyAlignment="1">
      <alignment horizontal="left" wrapText="1" readingOrder="1"/>
    </xf>
    <xf numFmtId="9" fontId="19" fillId="0" borderId="56" xfId="0" applyNumberFormat="1" applyFont="1" applyBorder="1" applyAlignment="1">
      <alignment horizontal="left" wrapText="1" readingOrder="1"/>
    </xf>
    <xf numFmtId="0" fontId="19" fillId="0" borderId="0" xfId="0" applyFont="1" applyAlignment="1">
      <alignment horizontal="center" wrapText="1" readingOrder="1"/>
    </xf>
    <xf numFmtId="0" fontId="19" fillId="0" borderId="0" xfId="0" applyFont="1" applyAlignment="1">
      <alignment horizontal="center" readingOrder="1"/>
    </xf>
    <xf numFmtId="0" fontId="14" fillId="0" borderId="0" xfId="0" applyFont="1" applyBorder="1" applyAlignment="1">
      <alignment horizontal="center" readingOrder="1"/>
    </xf>
    <xf numFmtId="0" fontId="17" fillId="0" borderId="0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wrapText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19" fillId="0" borderId="0" xfId="0" applyFont="1" applyAlignment="1">
      <alignment wrapText="1"/>
    </xf>
    <xf numFmtId="4" fontId="32" fillId="0" borderId="42" xfId="0" applyNumberFormat="1" applyFont="1" applyFill="1" applyBorder="1"/>
    <xf numFmtId="0" fontId="17" fillId="0" borderId="116" xfId="0" applyFont="1" applyFill="1" applyBorder="1" applyAlignment="1">
      <alignment horizontal="center" vertical="center" wrapText="1" readingOrder="1"/>
    </xf>
    <xf numFmtId="4" fontId="17" fillId="0" borderId="9" xfId="0" applyNumberFormat="1" applyFont="1" applyFill="1" applyBorder="1" applyAlignment="1">
      <alignment horizontal="right" vertical="center" wrapText="1" readingOrder="1"/>
    </xf>
    <xf numFmtId="4" fontId="17" fillId="0" borderId="20" xfId="0" applyNumberFormat="1" applyFont="1" applyFill="1" applyBorder="1" applyAlignment="1">
      <alignment horizontal="right" vertical="center" wrapText="1" readingOrder="1"/>
    </xf>
    <xf numFmtId="4" fontId="17" fillId="0" borderId="23" xfId="0" applyNumberFormat="1" applyFont="1" applyFill="1" applyBorder="1" applyAlignment="1">
      <alignment horizontal="right" vertical="center" wrapText="1" readingOrder="1"/>
    </xf>
    <xf numFmtId="4" fontId="19" fillId="0" borderId="53" xfId="0" applyNumberFormat="1" applyFont="1" applyBorder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7" fillId="0" borderId="0" xfId="0" applyFont="1" applyAlignment="1">
      <alignment horizontal="center" wrapText="1" readingOrder="1"/>
    </xf>
    <xf numFmtId="0" fontId="14" fillId="0" borderId="0" xfId="0" applyFont="1" applyAlignment="1">
      <alignment horizontal="center" readingOrder="1"/>
    </xf>
    <xf numFmtId="0" fontId="16" fillId="0" borderId="0" xfId="0" applyFont="1" applyAlignment="1">
      <alignment horizontal="left" readingOrder="1"/>
    </xf>
    <xf numFmtId="0" fontId="13" fillId="4" borderId="113" xfId="0" applyFont="1" applyFill="1" applyBorder="1" applyAlignment="1">
      <alignment horizontal="center" vertical="center" wrapText="1" readingOrder="1"/>
    </xf>
    <xf numFmtId="0" fontId="16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4" fontId="23" fillId="0" borderId="34" xfId="0" applyNumberFormat="1" applyFont="1" applyFill="1" applyBorder="1" applyAlignment="1">
      <alignment horizontal="right" wrapText="1" readingOrder="1"/>
    </xf>
    <xf numFmtId="4" fontId="8" fillId="0" borderId="41" xfId="0" applyNumberFormat="1" applyFont="1" applyFill="1" applyBorder="1" applyAlignment="1">
      <alignment horizontal="center" wrapText="1" readingOrder="1"/>
    </xf>
    <xf numFmtId="0" fontId="0" fillId="0" borderId="8" xfId="0" applyFill="1" applyBorder="1"/>
    <xf numFmtId="0" fontId="0" fillId="0" borderId="11" xfId="0" applyFill="1" applyBorder="1"/>
    <xf numFmtId="0" fontId="14" fillId="0" borderId="0" xfId="0" applyFont="1" applyAlignment="1">
      <alignment horizontal="center" readingOrder="1"/>
    </xf>
    <xf numFmtId="0" fontId="17" fillId="0" borderId="0" xfId="0" applyFont="1" applyBorder="1" applyAlignment="1">
      <alignment horizontal="center" vertical="center" wrapText="1" readingOrder="1"/>
    </xf>
    <xf numFmtId="0" fontId="17" fillId="0" borderId="113" xfId="0" applyFont="1" applyBorder="1" applyAlignment="1">
      <alignment horizontal="center" vertical="center" wrapText="1" readingOrder="1"/>
    </xf>
    <xf numFmtId="0" fontId="17" fillId="0" borderId="115" xfId="0" applyFont="1" applyBorder="1" applyAlignment="1">
      <alignment horizontal="center" vertical="center" wrapText="1" readingOrder="1"/>
    </xf>
    <xf numFmtId="0" fontId="17" fillId="0" borderId="116" xfId="0" applyFont="1" applyBorder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right" vertical="center" wrapText="1" readingOrder="1"/>
    </xf>
    <xf numFmtId="0" fontId="26" fillId="0" borderId="0" xfId="0" applyFont="1" applyAlignment="1">
      <alignment horizontal="left" wrapText="1" readingOrder="1"/>
    </xf>
    <xf numFmtId="0" fontId="26" fillId="0" borderId="0" xfId="0" applyFont="1" applyAlignment="1"/>
    <xf numFmtId="0" fontId="26" fillId="0" borderId="0" xfId="0" applyFont="1" applyAlignment="1">
      <alignment wrapText="1" readingOrder="1"/>
    </xf>
    <xf numFmtId="0" fontId="16" fillId="0" borderId="0" xfId="0" applyFont="1" applyAlignment="1"/>
    <xf numFmtId="0" fontId="16" fillId="0" borderId="0" xfId="0" applyFont="1" applyFill="1" applyAlignment="1">
      <alignment horizontal="left" readingOrder="1"/>
    </xf>
    <xf numFmtId="0" fontId="16" fillId="0" borderId="0" xfId="0" applyFont="1" applyFill="1" applyAlignment="1"/>
    <xf numFmtId="0" fontId="13" fillId="0" borderId="42" xfId="0" applyFont="1" applyBorder="1" applyAlignment="1">
      <alignment readingOrder="1"/>
    </xf>
    <xf numFmtId="9" fontId="13" fillId="0" borderId="42" xfId="0" applyNumberFormat="1" applyFont="1" applyBorder="1" applyAlignment="1">
      <alignment wrapText="1" readingOrder="1"/>
    </xf>
    <xf numFmtId="9" fontId="14" fillId="0" borderId="42" xfId="0" applyNumberFormat="1" applyFont="1" applyFill="1" applyBorder="1" applyAlignment="1">
      <alignment wrapText="1" readingOrder="1"/>
    </xf>
    <xf numFmtId="9" fontId="13" fillId="0" borderId="31" xfId="0" applyNumberFormat="1" applyFont="1" applyFill="1" applyBorder="1" applyAlignment="1">
      <alignment wrapText="1" readingOrder="1"/>
    </xf>
    <xf numFmtId="0" fontId="31" fillId="0" borderId="31" xfId="0" applyFont="1" applyFill="1" applyBorder="1" applyAlignment="1">
      <alignment wrapText="1" readingOrder="1"/>
    </xf>
    <xf numFmtId="4" fontId="2" fillId="0" borderId="11" xfId="0" applyNumberFormat="1" applyFont="1" applyBorder="1" applyAlignment="1">
      <alignment horizontal="right" wrapText="1" readingOrder="1"/>
    </xf>
    <xf numFmtId="4" fontId="36" fillId="0" borderId="0" xfId="0" applyNumberFormat="1" applyFont="1" applyFill="1" applyBorder="1" applyAlignment="1">
      <alignment horizontal="right" wrapText="1" readingOrder="1"/>
    </xf>
    <xf numFmtId="0" fontId="3" fillId="0" borderId="39" xfId="2" applyBorder="1"/>
    <xf numFmtId="0" fontId="3" fillId="0" borderId="31" xfId="2" applyBorder="1"/>
    <xf numFmtId="0" fontId="17" fillId="2" borderId="140" xfId="0" applyFont="1" applyFill="1" applyBorder="1" applyAlignment="1">
      <alignment horizontal="center" vertical="center" wrapText="1" readingOrder="1"/>
    </xf>
    <xf numFmtId="0" fontId="17" fillId="3" borderId="128" xfId="0" applyFont="1" applyFill="1" applyBorder="1" applyAlignment="1">
      <alignment horizontal="center" vertical="center" wrapText="1" readingOrder="1"/>
    </xf>
    <xf numFmtId="4" fontId="17" fillId="3" borderId="122" xfId="0" applyNumberFormat="1" applyFont="1" applyFill="1" applyBorder="1" applyAlignment="1">
      <alignment horizontal="right" vertical="center" wrapText="1" readingOrder="1"/>
    </xf>
    <xf numFmtId="4" fontId="17" fillId="3" borderId="135" xfId="0" applyNumberFormat="1" applyFont="1" applyFill="1" applyBorder="1" applyAlignment="1">
      <alignment horizontal="right" vertical="center" wrapText="1" readingOrder="1"/>
    </xf>
    <xf numFmtId="0" fontId="17" fillId="3" borderId="63" xfId="0" applyFont="1" applyFill="1" applyBorder="1" applyAlignment="1">
      <alignment horizontal="left" vertical="center" wrapText="1" readingOrder="1"/>
    </xf>
    <xf numFmtId="4" fontId="17" fillId="0" borderId="50" xfId="0" applyNumberFormat="1" applyFont="1" applyFill="1" applyBorder="1" applyAlignment="1">
      <alignment horizontal="right" vertical="center" wrapText="1" readingOrder="1"/>
    </xf>
    <xf numFmtId="0" fontId="13" fillId="0" borderId="0" xfId="0" applyFont="1" applyAlignment="1">
      <alignment horizontal="center" readingOrder="1"/>
    </xf>
    <xf numFmtId="0" fontId="13" fillId="0" borderId="0" xfId="0" applyFont="1" applyAlignment="1">
      <alignment horizontal="left" readingOrder="1"/>
    </xf>
    <xf numFmtId="0" fontId="16" fillId="0" borderId="0" xfId="0" applyFont="1" applyAlignment="1">
      <alignment horizontal="center" readingOrder="1"/>
    </xf>
    <xf numFmtId="0" fontId="16" fillId="0" borderId="67" xfId="0" applyFont="1" applyBorder="1" applyAlignment="1">
      <alignment horizontal="right" wrapText="1" readingOrder="1"/>
    </xf>
    <xf numFmtId="0" fontId="13" fillId="0" borderId="0" xfId="0" applyFont="1" applyAlignment="1">
      <alignment horizontal="center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6" fillId="0" borderId="0" xfId="0" applyFont="1" applyAlignment="1">
      <alignment horizontal="left" readingOrder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 readingOrder="1"/>
    </xf>
    <xf numFmtId="0" fontId="0" fillId="0" borderId="0" xfId="0" applyAlignment="1">
      <alignment horizontal="right"/>
    </xf>
    <xf numFmtId="4" fontId="26" fillId="0" borderId="59" xfId="0" applyNumberFormat="1" applyFont="1" applyFill="1" applyBorder="1" applyAlignment="1">
      <alignment horizontal="right" wrapText="1" readingOrder="1"/>
    </xf>
    <xf numFmtId="0" fontId="26" fillId="0" borderId="41" xfId="0" applyFont="1" applyFill="1" applyBorder="1" applyAlignment="1">
      <alignment horizontal="right" wrapText="1" readingOrder="1"/>
    </xf>
    <xf numFmtId="4" fontId="26" fillId="0" borderId="41" xfId="0" applyNumberFormat="1" applyFont="1" applyFill="1" applyBorder="1" applyAlignment="1">
      <alignment horizontal="right" wrapText="1" readingOrder="1"/>
    </xf>
    <xf numFmtId="4" fontId="2" fillId="0" borderId="0" xfId="0" applyNumberFormat="1" applyFont="1" applyBorder="1" applyAlignment="1">
      <alignment wrapText="1"/>
    </xf>
    <xf numFmtId="4" fontId="13" fillId="0" borderId="0" xfId="0" applyNumberFormat="1" applyFont="1" applyAlignment="1">
      <alignment readingOrder="1"/>
    </xf>
    <xf numFmtId="4" fontId="17" fillId="0" borderId="0" xfId="0" applyNumberFormat="1" applyFont="1" applyBorder="1" applyAlignment="1">
      <alignment readingOrder="1"/>
    </xf>
    <xf numFmtId="0" fontId="45" fillId="0" borderId="0" xfId="0" applyFont="1"/>
    <xf numFmtId="0" fontId="16" fillId="0" borderId="69" xfId="0" applyNumberFormat="1" applyFont="1" applyFill="1" applyBorder="1" applyAlignment="1">
      <alignment horizontal="right" wrapText="1" readingOrder="1"/>
    </xf>
    <xf numFmtId="4" fontId="35" fillId="0" borderId="0" xfId="0" applyNumberFormat="1" applyFont="1" applyAlignment="1">
      <alignment readingOrder="1"/>
    </xf>
    <xf numFmtId="0" fontId="17" fillId="0" borderId="69" xfId="0" applyFont="1" applyFill="1" applyBorder="1" applyAlignment="1">
      <alignment horizontal="center" vertical="center" wrapText="1" readingOrder="1"/>
    </xf>
    <xf numFmtId="0" fontId="0" fillId="0" borderId="69" xfId="0" applyBorder="1"/>
    <xf numFmtId="4" fontId="13" fillId="0" borderId="31" xfId="0" applyNumberFormat="1" applyFont="1" applyFill="1" applyBorder="1" applyAlignment="1">
      <alignment wrapText="1" readingOrder="1"/>
    </xf>
    <xf numFmtId="0" fontId="13" fillId="0" borderId="69" xfId="0" applyFont="1" applyFill="1" applyBorder="1" applyAlignment="1">
      <alignment horizontal="left" wrapText="1" readingOrder="1"/>
    </xf>
    <xf numFmtId="4" fontId="0" fillId="0" borderId="42" xfId="0" applyNumberFormat="1" applyBorder="1"/>
    <xf numFmtId="1" fontId="16" fillId="0" borderId="26" xfId="0" applyNumberFormat="1" applyFont="1" applyBorder="1" applyAlignment="1">
      <alignment horizontal="right" wrapText="1" readingOrder="1"/>
    </xf>
    <xf numFmtId="4" fontId="16" fillId="0" borderId="26" xfId="0" applyNumberFormat="1" applyFont="1" applyBorder="1" applyAlignment="1">
      <alignment horizontal="left" wrapText="1" readingOrder="1"/>
    </xf>
    <xf numFmtId="4" fontId="16" fillId="0" borderId="26" xfId="0" applyNumberFormat="1" applyFont="1" applyBorder="1" applyAlignment="1">
      <alignment wrapText="1"/>
    </xf>
    <xf numFmtId="4" fontId="0" fillId="0" borderId="26" xfId="0" applyNumberFormat="1" applyFont="1" applyBorder="1" applyAlignment="1">
      <alignment horizontal="right" readingOrder="1"/>
    </xf>
    <xf numFmtId="1" fontId="16" fillId="0" borderId="24" xfId="0" applyNumberFormat="1" applyFont="1" applyBorder="1" applyAlignment="1">
      <alignment horizontal="right" wrapText="1" readingOrder="1"/>
    </xf>
    <xf numFmtId="4" fontId="16" fillId="0" borderId="24" xfId="0" applyNumberFormat="1" applyFont="1" applyBorder="1" applyAlignment="1">
      <alignment horizontal="left" wrapText="1" readingOrder="1"/>
    </xf>
    <xf numFmtId="4" fontId="16" fillId="0" borderId="24" xfId="0" applyNumberFormat="1" applyFont="1" applyBorder="1" applyAlignment="1">
      <alignment wrapText="1"/>
    </xf>
    <xf numFmtId="4" fontId="0" fillId="0" borderId="24" xfId="0" applyNumberFormat="1" applyFont="1" applyBorder="1" applyAlignment="1">
      <alignment horizontal="right" readingOrder="1"/>
    </xf>
    <xf numFmtId="0" fontId="19" fillId="0" borderId="0" xfId="0" applyFont="1" applyAlignment="1">
      <alignment wrapText="1"/>
    </xf>
    <xf numFmtId="4" fontId="19" fillId="0" borderId="0" xfId="0" applyNumberFormat="1" applyFont="1" applyBorder="1" applyAlignment="1">
      <alignment readingOrder="1"/>
    </xf>
    <xf numFmtId="0" fontId="17" fillId="0" borderId="0" xfId="0" applyFont="1" applyFill="1" applyBorder="1" applyAlignment="1">
      <alignment horizontal="center" vertical="center" wrapText="1" readingOrder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0" fillId="0" borderId="0" xfId="0" applyFill="1" applyAlignment="1">
      <alignment horizontal="right"/>
    </xf>
    <xf numFmtId="4" fontId="11" fillId="0" borderId="20" xfId="0" applyNumberFormat="1" applyFont="1" applyBorder="1"/>
    <xf numFmtId="0" fontId="17" fillId="0" borderId="69" xfId="0" applyFont="1" applyFill="1" applyBorder="1" applyAlignment="1">
      <alignment horizontal="left" vertical="center" readingOrder="1"/>
    </xf>
    <xf numFmtId="4" fontId="16" fillId="0" borderId="67" xfId="0" applyNumberFormat="1" applyFont="1" applyBorder="1" applyAlignment="1">
      <alignment horizontal="left" wrapText="1" readingOrder="1"/>
    </xf>
    <xf numFmtId="4" fontId="16" fillId="0" borderId="67" xfId="0" applyNumberFormat="1" applyFont="1" applyBorder="1" applyAlignment="1">
      <alignment wrapText="1"/>
    </xf>
    <xf numFmtId="0" fontId="11" fillId="0" borderId="146" xfId="0" applyFont="1" applyBorder="1"/>
    <xf numFmtId="0" fontId="16" fillId="0" borderId="147" xfId="0" applyFont="1" applyBorder="1" applyAlignment="1">
      <alignment horizontal="right" wrapText="1" readingOrder="1"/>
    </xf>
    <xf numFmtId="4" fontId="16" fillId="0" borderId="147" xfId="0" applyNumberFormat="1" applyFont="1" applyBorder="1" applyAlignment="1">
      <alignment horizontal="left" wrapText="1" readingOrder="1"/>
    </xf>
    <xf numFmtId="4" fontId="16" fillId="0" borderId="147" xfId="0" applyNumberFormat="1" applyFont="1" applyBorder="1" applyAlignment="1">
      <alignment wrapText="1"/>
    </xf>
    <xf numFmtId="4" fontId="0" fillId="0" borderId="147" xfId="0" applyNumberFormat="1" applyBorder="1"/>
    <xf numFmtId="4" fontId="11" fillId="0" borderId="148" xfId="0" applyNumberFormat="1" applyFont="1" applyBorder="1"/>
    <xf numFmtId="0" fontId="17" fillId="4" borderId="120" xfId="0" applyFont="1" applyFill="1" applyBorder="1" applyAlignment="1">
      <alignment horizontal="center" vertical="center" wrapText="1" readingOrder="1"/>
    </xf>
    <xf numFmtId="4" fontId="17" fillId="4" borderId="120" xfId="0" applyNumberFormat="1" applyFont="1" applyFill="1" applyBorder="1" applyAlignment="1">
      <alignment horizontal="right" vertical="center" wrapText="1" readingOrder="1"/>
    </xf>
    <xf numFmtId="4" fontId="17" fillId="4" borderId="136" xfId="0" applyNumberFormat="1" applyFont="1" applyFill="1" applyBorder="1" applyAlignment="1">
      <alignment horizontal="right" vertical="center" wrapText="1" readingOrder="1"/>
    </xf>
    <xf numFmtId="0" fontId="17" fillId="4" borderId="67" xfId="0" applyFont="1" applyFill="1" applyBorder="1" applyAlignment="1">
      <alignment horizontal="center" vertical="center" wrapText="1" readingOrder="1"/>
    </xf>
    <xf numFmtId="0" fontId="17" fillId="4" borderId="115" xfId="0" applyFont="1" applyFill="1" applyBorder="1" applyAlignment="1">
      <alignment horizontal="left" vertical="center" wrapText="1" readingOrder="1"/>
    </xf>
    <xf numFmtId="4" fontId="17" fillId="4" borderId="67" xfId="0" applyNumberFormat="1" applyFont="1" applyFill="1" applyBorder="1" applyAlignment="1">
      <alignment horizontal="right" vertical="center" wrapText="1" readingOrder="1"/>
    </xf>
    <xf numFmtId="0" fontId="17" fillId="5" borderId="128" xfId="0" applyFont="1" applyFill="1" applyBorder="1" applyAlignment="1">
      <alignment horizontal="center" vertical="center" wrapText="1" readingOrder="1"/>
    </xf>
    <xf numFmtId="4" fontId="17" fillId="5" borderId="63" xfId="0" applyNumberFormat="1" applyFont="1" applyFill="1" applyBorder="1" applyAlignment="1">
      <alignment horizontal="right" vertical="center" wrapText="1" readingOrder="1"/>
    </xf>
    <xf numFmtId="0" fontId="17" fillId="5" borderId="63" xfId="0" applyFont="1" applyFill="1" applyBorder="1" applyAlignment="1">
      <alignment horizontal="center" vertical="center" wrapText="1" readingOrder="1"/>
    </xf>
    <xf numFmtId="4" fontId="17" fillId="5" borderId="122" xfId="0" applyNumberFormat="1" applyFont="1" applyFill="1" applyBorder="1" applyAlignment="1">
      <alignment horizontal="right" vertical="center" wrapText="1" readingOrder="1"/>
    </xf>
    <xf numFmtId="0" fontId="16" fillId="0" borderId="66" xfId="0" applyFont="1" applyBorder="1" applyAlignment="1">
      <alignment wrapText="1" readingOrder="1"/>
    </xf>
    <xf numFmtId="4" fontId="17" fillId="4" borderId="121" xfId="0" applyNumberFormat="1" applyFont="1" applyFill="1" applyBorder="1" applyAlignment="1">
      <alignment horizontal="right" vertical="center" wrapText="1" readingOrder="1"/>
    </xf>
    <xf numFmtId="4" fontId="2" fillId="0" borderId="31" xfId="0" applyNumberFormat="1" applyFont="1" applyFill="1" applyBorder="1" applyAlignment="1">
      <alignment horizontal="right" wrapText="1" readingOrder="1"/>
    </xf>
    <xf numFmtId="4" fontId="34" fillId="0" borderId="0" xfId="0" applyNumberFormat="1" applyFont="1" applyFill="1" applyBorder="1"/>
    <xf numFmtId="0" fontId="10" fillId="0" borderId="0" xfId="0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 wrapText="1" readingOrder="1"/>
    </xf>
    <xf numFmtId="0" fontId="14" fillId="0" borderId="0" xfId="0" applyFont="1" applyAlignment="1">
      <alignment horizontal="center" readingOrder="1"/>
    </xf>
    <xf numFmtId="0" fontId="13" fillId="4" borderId="120" xfId="0" applyFont="1" applyFill="1" applyBorder="1" applyAlignment="1">
      <alignment horizontal="center" vertical="center" wrapText="1" readingOrder="1"/>
    </xf>
    <xf numFmtId="0" fontId="13" fillId="4" borderId="67" xfId="0" applyFont="1" applyFill="1" applyBorder="1" applyAlignment="1">
      <alignment horizontal="center" vertical="center" wrapText="1" readingOrder="1"/>
    </xf>
    <xf numFmtId="0" fontId="13" fillId="4" borderId="113" xfId="0" applyFont="1" applyFill="1" applyBorder="1" applyAlignment="1">
      <alignment horizontal="center" vertical="center" readingOrder="1"/>
    </xf>
    <xf numFmtId="0" fontId="13" fillId="4" borderId="115" xfId="0" applyFont="1" applyFill="1" applyBorder="1" applyAlignment="1">
      <alignment horizontal="center" vertical="center" readingOrder="1"/>
    </xf>
    <xf numFmtId="0" fontId="14" fillId="0" borderId="137" xfId="0" applyFont="1" applyBorder="1" applyAlignment="1">
      <alignment horizontal="center" vertical="center" wrapText="1" readingOrder="1"/>
    </xf>
    <xf numFmtId="0" fontId="14" fillId="0" borderId="111" xfId="0" applyFont="1" applyBorder="1" applyAlignment="1">
      <alignment horizontal="center" vertical="center" wrapText="1" readingOrder="1"/>
    </xf>
    <xf numFmtId="0" fontId="1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 readingOrder="1"/>
    </xf>
    <xf numFmtId="0" fontId="14" fillId="0" borderId="0" xfId="0" applyFont="1" applyAlignment="1">
      <alignment horizontal="center" readingOrder="1"/>
    </xf>
    <xf numFmtId="0" fontId="13" fillId="0" borderId="0" xfId="0" applyFont="1" applyAlignment="1">
      <alignment horizontal="center" readingOrder="1"/>
    </xf>
    <xf numFmtId="0" fontId="16" fillId="0" borderId="0" xfId="0" applyFont="1" applyAlignment="1">
      <alignment horizontal="left" readingOrder="1"/>
    </xf>
    <xf numFmtId="0" fontId="19" fillId="0" borderId="0" xfId="0" applyFont="1" applyFill="1" applyBorder="1" applyAlignment="1">
      <alignment horizontal="center" wrapText="1" readingOrder="1"/>
    </xf>
    <xf numFmtId="0" fontId="19" fillId="0" borderId="0" xfId="0" applyFont="1" applyFill="1" applyBorder="1" applyAlignment="1">
      <alignment horizontal="center" readingOrder="1"/>
    </xf>
    <xf numFmtId="0" fontId="19" fillId="0" borderId="0" xfId="0" applyFont="1" applyAlignment="1">
      <alignment wrapText="1"/>
    </xf>
    <xf numFmtId="4" fontId="4" fillId="3" borderId="197" xfId="0" applyNumberFormat="1" applyFont="1" applyFill="1" applyBorder="1" applyAlignment="1">
      <alignment horizontal="right" vertical="center" wrapText="1" readingOrder="1"/>
    </xf>
    <xf numFmtId="0" fontId="47" fillId="0" borderId="187" xfId="0" applyFont="1" applyFill="1" applyBorder="1" applyAlignment="1">
      <alignment horizontal="left" vertical="center" readingOrder="1"/>
    </xf>
    <xf numFmtId="0" fontId="47" fillId="0" borderId="189" xfId="0" applyFont="1" applyBorder="1" applyAlignment="1">
      <alignment horizontal="center" vertical="center" wrapText="1" readingOrder="1"/>
    </xf>
    <xf numFmtId="14" fontId="49" fillId="0" borderId="189" xfId="0" applyNumberFormat="1" applyFont="1" applyBorder="1" applyAlignment="1">
      <alignment horizontal="center" vertical="center" wrapText="1" readingOrder="1"/>
    </xf>
    <xf numFmtId="14" fontId="48" fillId="0" borderId="124" xfId="0" applyNumberFormat="1" applyFont="1" applyBorder="1" applyAlignment="1">
      <alignment horizontal="center" wrapText="1" readingOrder="1"/>
    </xf>
    <xf numFmtId="0" fontId="48" fillId="0" borderId="124" xfId="0" applyFont="1" applyBorder="1" applyAlignment="1">
      <alignment horizontal="center" vertical="center" wrapText="1" readingOrder="1"/>
    </xf>
    <xf numFmtId="0" fontId="47" fillId="0" borderId="126" xfId="0" applyFont="1" applyBorder="1" applyAlignment="1">
      <alignment horizontal="center" vertical="center" wrapText="1" readingOrder="1"/>
    </xf>
    <xf numFmtId="0" fontId="48" fillId="0" borderId="61" xfId="0" applyFont="1" applyFill="1" applyBorder="1"/>
    <xf numFmtId="0" fontId="48" fillId="0" borderId="187" xfId="0" applyFont="1" applyFill="1" applyBorder="1"/>
    <xf numFmtId="14" fontId="48" fillId="0" borderId="189" xfId="0" applyNumberFormat="1" applyFont="1" applyBorder="1" applyAlignment="1">
      <alignment horizontal="center"/>
    </xf>
    <xf numFmtId="14" fontId="48" fillId="0" borderId="189" xfId="0" applyNumberFormat="1" applyFont="1" applyBorder="1" applyAlignment="1">
      <alignment horizontal="center" readingOrder="1"/>
    </xf>
    <xf numFmtId="4" fontId="47" fillId="0" borderId="189" xfId="0" applyNumberFormat="1" applyFont="1" applyFill="1" applyBorder="1" applyAlignment="1">
      <alignment horizontal="right" wrapText="1" readingOrder="1"/>
    </xf>
    <xf numFmtId="0" fontId="48" fillId="0" borderId="187" xfId="0" applyFont="1" applyFill="1" applyBorder="1" applyAlignment="1">
      <alignment horizontal="left"/>
    </xf>
    <xf numFmtId="16" fontId="48" fillId="0" borderId="189" xfId="0" applyNumberFormat="1" applyFont="1" applyBorder="1" applyAlignment="1">
      <alignment horizontal="center"/>
    </xf>
    <xf numFmtId="0" fontId="47" fillId="0" borderId="188" xfId="0" applyFont="1" applyFill="1" applyBorder="1" applyAlignment="1"/>
    <xf numFmtId="0" fontId="48" fillId="0" borderId="116" xfId="0" applyFont="1" applyBorder="1" applyAlignment="1">
      <alignment horizontal="left"/>
    </xf>
    <xf numFmtId="0" fontId="47" fillId="0" borderId="116" xfId="0" applyFont="1" applyBorder="1" applyAlignment="1">
      <alignment horizontal="center"/>
    </xf>
    <xf numFmtId="0" fontId="47" fillId="0" borderId="116" xfId="0" applyFont="1" applyBorder="1" applyAlignment="1"/>
    <xf numFmtId="14" fontId="49" fillId="0" borderId="116" xfId="0" applyNumberFormat="1" applyFont="1" applyBorder="1" applyAlignment="1">
      <alignment horizontal="center" vertical="center" wrapText="1" readingOrder="1"/>
    </xf>
    <xf numFmtId="14" fontId="48" fillId="0" borderId="116" xfId="0" applyNumberFormat="1" applyFont="1" applyBorder="1" applyAlignment="1">
      <alignment horizontal="center"/>
    </xf>
    <xf numFmtId="0" fontId="47" fillId="0" borderId="127" xfId="0" applyFont="1" applyBorder="1" applyAlignment="1"/>
    <xf numFmtId="0" fontId="13" fillId="0" borderId="0" xfId="0" applyFont="1" applyAlignment="1">
      <alignment horizontal="left" readingOrder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17" fillId="0" borderId="50" xfId="0" applyFont="1" applyFill="1" applyBorder="1" applyAlignment="1">
      <alignment horizontal="center" vertical="center" wrapText="1" readingOrder="1"/>
    </xf>
    <xf numFmtId="4" fontId="0" fillId="0" borderId="26" xfId="0" applyNumberFormat="1" applyBorder="1"/>
    <xf numFmtId="4" fontId="0" fillId="0" borderId="24" xfId="0" applyNumberFormat="1" applyBorder="1"/>
    <xf numFmtId="4" fontId="17" fillId="0" borderId="50" xfId="0" applyNumberFormat="1" applyFont="1" applyBorder="1" applyAlignment="1">
      <alignment horizontal="center" vertical="center" wrapText="1" readingOrder="1"/>
    </xf>
    <xf numFmtId="0" fontId="14" fillId="0" borderId="50" xfId="0" applyFont="1" applyFill="1" applyBorder="1" applyAlignment="1">
      <alignment horizontal="center" vertical="center" wrapText="1" readingOrder="1"/>
    </xf>
    <xf numFmtId="4" fontId="14" fillId="0" borderId="70" xfId="0" applyNumberFormat="1" applyFont="1" applyFill="1" applyBorder="1" applyAlignment="1">
      <alignment horizontal="right" vertical="center" wrapText="1" readingOrder="1"/>
    </xf>
    <xf numFmtId="0" fontId="13" fillId="0" borderId="69" xfId="0" applyFont="1" applyBorder="1" applyAlignment="1">
      <alignment horizontal="right" readingOrder="1"/>
    </xf>
    <xf numFmtId="0" fontId="17" fillId="0" borderId="120" xfId="0" applyFont="1" applyBorder="1" applyAlignment="1">
      <alignment horizontal="left" wrapText="1" readingOrder="1"/>
    </xf>
    <xf numFmtId="4" fontId="11" fillId="0" borderId="136" xfId="0" applyNumberFormat="1" applyFont="1" applyFill="1" applyBorder="1"/>
    <xf numFmtId="4" fontId="8" fillId="0" borderId="58" xfId="0" applyNumberFormat="1" applyFont="1" applyFill="1" applyBorder="1" applyAlignment="1">
      <alignment horizontal="right" wrapText="1" readingOrder="1"/>
    </xf>
    <xf numFmtId="4" fontId="19" fillId="0" borderId="57" xfId="0" applyNumberFormat="1" applyFont="1" applyBorder="1" applyAlignment="1">
      <alignment horizontal="right" wrapText="1" readingOrder="1"/>
    </xf>
    <xf numFmtId="4" fontId="19" fillId="0" borderId="44" xfId="0" applyNumberFormat="1" applyFont="1" applyBorder="1" applyAlignment="1">
      <alignment horizontal="right" wrapText="1" readingOrder="1"/>
    </xf>
    <xf numFmtId="10" fontId="19" fillId="0" borderId="45" xfId="0" applyNumberFormat="1" applyFont="1" applyBorder="1" applyAlignment="1">
      <alignment horizontal="right" wrapText="1" readingOrder="1"/>
    </xf>
    <xf numFmtId="0" fontId="20" fillId="0" borderId="98" xfId="0" applyFont="1" applyBorder="1" applyAlignment="1">
      <alignment horizontal="center" wrapText="1" readingOrder="1"/>
    </xf>
    <xf numFmtId="0" fontId="20" fillId="0" borderId="97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left"/>
    </xf>
    <xf numFmtId="4" fontId="0" fillId="0" borderId="26" xfId="0" applyNumberFormat="1" applyFill="1" applyBorder="1"/>
    <xf numFmtId="4" fontId="0" fillId="0" borderId="136" xfId="0" applyNumberFormat="1" applyFill="1" applyBorder="1"/>
    <xf numFmtId="4" fontId="26" fillId="0" borderId="34" xfId="0" applyNumberFormat="1" applyFont="1" applyBorder="1" applyAlignment="1">
      <alignment horizontal="right" wrapText="1" readingOrder="1"/>
    </xf>
    <xf numFmtId="4" fontId="39" fillId="0" borderId="0" xfId="0" applyNumberFormat="1" applyFont="1" applyBorder="1" applyAlignment="1">
      <alignment horizontal="right" wrapText="1" readingOrder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 readingOrder="1"/>
    </xf>
    <xf numFmtId="0" fontId="14" fillId="0" borderId="0" xfId="0" applyFont="1" applyAlignment="1">
      <alignment horizontal="center" wrapText="1"/>
    </xf>
    <xf numFmtId="0" fontId="17" fillId="0" borderId="0" xfId="0" applyFont="1" applyAlignment="1">
      <alignment horizontal="left" wrapText="1" readingOrder="1"/>
    </xf>
    <xf numFmtId="0" fontId="2" fillId="0" borderId="0" xfId="0" applyFont="1" applyAlignment="1">
      <alignment horizontal="center"/>
    </xf>
    <xf numFmtId="0" fontId="14" fillId="0" borderId="51" xfId="0" applyFont="1" applyBorder="1" applyAlignment="1">
      <alignment horizontal="center" vertical="center" readingOrder="1"/>
    </xf>
    <xf numFmtId="0" fontId="1" fillId="0" borderId="0" xfId="0" applyFont="1"/>
    <xf numFmtId="0" fontId="21" fillId="0" borderId="0" xfId="0" applyFont="1" applyFill="1"/>
    <xf numFmtId="0" fontId="21" fillId="0" borderId="0" xfId="0" applyFont="1"/>
    <xf numFmtId="0" fontId="2" fillId="0" borderId="7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21" fillId="0" borderId="3" xfId="0" applyFont="1" applyBorder="1"/>
    <xf numFmtId="0" fontId="21" fillId="0" borderId="4" xfId="0" applyFont="1" applyBorder="1"/>
    <xf numFmtId="0" fontId="21" fillId="0" borderId="10" xfId="0" applyFont="1" applyBorder="1"/>
    <xf numFmtId="0" fontId="21" fillId="0" borderId="0" xfId="0" applyFont="1" applyBorder="1"/>
    <xf numFmtId="0" fontId="21" fillId="0" borderId="8" xfId="0" applyFont="1" applyBorder="1"/>
    <xf numFmtId="0" fontId="2" fillId="0" borderId="12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4" fontId="1" fillId="0" borderId="8" xfId="0" applyNumberFormat="1" applyFont="1" applyBorder="1"/>
    <xf numFmtId="0" fontId="50" fillId="0" borderId="12" xfId="0" applyFont="1" applyBorder="1" applyAlignment="1">
      <alignment horizontal="left"/>
    </xf>
    <xf numFmtId="0" fontId="50" fillId="0" borderId="28" xfId="0" applyFont="1" applyBorder="1" applyAlignment="1">
      <alignment horizontal="left"/>
    </xf>
    <xf numFmtId="4" fontId="2" fillId="0" borderId="9" xfId="0" applyNumberFormat="1" applyFont="1" applyBorder="1"/>
    <xf numFmtId="0" fontId="50" fillId="0" borderId="7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4" fontId="50" fillId="0" borderId="1" xfId="0" applyNumberFormat="1" applyFont="1" applyBorder="1" applyAlignment="1">
      <alignment horizontal="left"/>
    </xf>
    <xf numFmtId="4" fontId="2" fillId="0" borderId="8" xfId="0" applyNumberFormat="1" applyFont="1" applyBorder="1"/>
    <xf numFmtId="0" fontId="50" fillId="0" borderId="10" xfId="0" applyFont="1" applyBorder="1" applyAlignment="1">
      <alignment horizontal="center"/>
    </xf>
    <xf numFmtId="14" fontId="50" fillId="0" borderId="0" xfId="0" applyNumberFormat="1" applyFont="1" applyBorder="1" applyAlignment="1">
      <alignment horizontal="center"/>
    </xf>
    <xf numFmtId="4" fontId="50" fillId="0" borderId="0" xfId="0" applyNumberFormat="1" applyFont="1" applyBorder="1" applyAlignment="1">
      <alignment horizontal="left"/>
    </xf>
    <xf numFmtId="4" fontId="2" fillId="0" borderId="11" xfId="0" applyNumberFormat="1" applyFont="1" applyBorder="1"/>
    <xf numFmtId="0" fontId="2" fillId="0" borderId="1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28" xfId="0" applyFont="1" applyFill="1" applyBorder="1" applyAlignment="1">
      <alignment horizontal="left"/>
    </xf>
    <xf numFmtId="4" fontId="1" fillId="6" borderId="28" xfId="0" applyNumberFormat="1" applyFont="1" applyFill="1" applyBorder="1" applyAlignment="1">
      <alignment horizontal="right"/>
    </xf>
    <xf numFmtId="4" fontId="1" fillId="6" borderId="200" xfId="0" applyNumberFormat="1" applyFont="1" applyFill="1" applyBorder="1"/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0" fillId="0" borderId="0" xfId="0" applyFont="1" applyBorder="1" applyAlignment="1">
      <alignment horizontal="center"/>
    </xf>
    <xf numFmtId="4" fontId="50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left"/>
    </xf>
    <xf numFmtId="4" fontId="2" fillId="0" borderId="5" xfId="0" applyNumberFormat="1" applyFont="1" applyBorder="1" applyAlignment="1">
      <alignment horizontal="left"/>
    </xf>
    <xf numFmtId="4" fontId="2" fillId="0" borderId="18" xfId="0" applyNumberFormat="1" applyFont="1" applyBorder="1"/>
    <xf numFmtId="0" fontId="1" fillId="6" borderId="201" xfId="0" applyFont="1" applyFill="1" applyBorder="1" applyAlignment="1">
      <alignment horizontal="left"/>
    </xf>
    <xf numFmtId="0" fontId="1" fillId="6" borderId="21" xfId="0" applyFont="1" applyFill="1" applyBorder="1" applyAlignment="1">
      <alignment horizontal="left"/>
    </xf>
    <xf numFmtId="4" fontId="1" fillId="6" borderId="22" xfId="0" applyNumberFormat="1" applyFont="1" applyFill="1" applyBorder="1" applyAlignment="1">
      <alignment horizontal="right"/>
    </xf>
    <xf numFmtId="0" fontId="2" fillId="0" borderId="202" xfId="0" applyFont="1" applyBorder="1"/>
    <xf numFmtId="0" fontId="2" fillId="0" borderId="203" xfId="0" applyFont="1" applyBorder="1"/>
    <xf numFmtId="4" fontId="2" fillId="0" borderId="204" xfId="0" applyNumberFormat="1" applyFont="1" applyBorder="1"/>
    <xf numFmtId="4" fontId="1" fillId="0" borderId="205" xfId="0" applyNumberFormat="1" applyFont="1" applyBorder="1"/>
    <xf numFmtId="0" fontId="2" fillId="0" borderId="201" xfId="0" applyFont="1" applyBorder="1"/>
    <xf numFmtId="0" fontId="2" fillId="0" borderId="21" xfId="0" applyFont="1" applyBorder="1"/>
    <xf numFmtId="4" fontId="2" fillId="0" borderId="22" xfId="0" applyNumberFormat="1" applyFont="1" applyBorder="1"/>
    <xf numFmtId="4" fontId="2" fillId="0" borderId="200" xfId="0" applyNumberFormat="1" applyFont="1" applyBorder="1"/>
    <xf numFmtId="0" fontId="2" fillId="0" borderId="206" xfId="0" applyFont="1" applyBorder="1"/>
    <xf numFmtId="0" fontId="2" fillId="0" borderId="207" xfId="0" applyFont="1" applyBorder="1"/>
    <xf numFmtId="4" fontId="2" fillId="0" borderId="208" xfId="0" applyNumberFormat="1" applyFont="1" applyBorder="1"/>
    <xf numFmtId="4" fontId="2" fillId="0" borderId="209" xfId="0" applyNumberFormat="1" applyFont="1" applyBorder="1"/>
    <xf numFmtId="0" fontId="1" fillId="6" borderId="202" xfId="0" applyFont="1" applyFill="1" applyBorder="1" applyAlignment="1">
      <alignment horizontal="left"/>
    </xf>
    <xf numFmtId="0" fontId="1" fillId="6" borderId="203" xfId="0" applyFont="1" applyFill="1" applyBorder="1" applyAlignment="1">
      <alignment horizontal="left"/>
    </xf>
    <xf numFmtId="4" fontId="1" fillId="6" borderId="204" xfId="0" applyNumberFormat="1" applyFont="1" applyFill="1" applyBorder="1" applyAlignment="1">
      <alignment horizontal="right"/>
    </xf>
    <xf numFmtId="4" fontId="1" fillId="6" borderId="205" xfId="0" applyNumberFormat="1" applyFont="1" applyFill="1" applyBorder="1"/>
    <xf numFmtId="0" fontId="2" fillId="0" borderId="12" xfId="0" applyFont="1" applyBorder="1"/>
    <xf numFmtId="0" fontId="2" fillId="0" borderId="28" xfId="0" applyFont="1" applyBorder="1"/>
    <xf numFmtId="4" fontId="2" fillId="0" borderId="17" xfId="0" applyNumberFormat="1" applyFont="1" applyBorder="1"/>
    <xf numFmtId="4" fontId="1" fillId="0" borderId="9" xfId="0" applyNumberFormat="1" applyFont="1" applyBorder="1"/>
    <xf numFmtId="0" fontId="50" fillId="0" borderId="6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4" fontId="50" fillId="0" borderId="4" xfId="0" applyNumberFormat="1" applyFont="1" applyBorder="1" applyAlignment="1">
      <alignment horizontal="center"/>
    </xf>
    <xf numFmtId="4" fontId="1" fillId="6" borderId="17" xfId="0" applyNumberFormat="1" applyFont="1" applyFill="1" applyBorder="1" applyAlignment="1">
      <alignment horizontal="right"/>
    </xf>
    <xf numFmtId="4" fontId="1" fillId="6" borderId="9" xfId="0" applyNumberFormat="1" applyFont="1" applyFill="1" applyBorder="1"/>
    <xf numFmtId="0" fontId="1" fillId="0" borderId="201" xfId="0" applyFont="1" applyFill="1" applyBorder="1"/>
    <xf numFmtId="0" fontId="1" fillId="0" borderId="21" xfId="0" applyFont="1" applyFill="1" applyBorder="1"/>
    <xf numFmtId="4" fontId="2" fillId="0" borderId="22" xfId="0" applyNumberFormat="1" applyFont="1" applyFill="1" applyBorder="1"/>
    <xf numFmtId="4" fontId="1" fillId="0" borderId="200" xfId="0" applyNumberFormat="1" applyFont="1" applyFill="1" applyBorder="1"/>
    <xf numFmtId="0" fontId="1" fillId="0" borderId="202" xfId="0" applyFont="1" applyFill="1" applyBorder="1"/>
    <xf numFmtId="0" fontId="1" fillId="0" borderId="203" xfId="0" applyFont="1" applyFill="1" applyBorder="1"/>
    <xf numFmtId="4" fontId="2" fillId="0" borderId="204" xfId="0" applyNumberFormat="1" applyFont="1" applyFill="1" applyBorder="1"/>
    <xf numFmtId="4" fontId="2" fillId="0" borderId="205" xfId="0" applyNumberFormat="1" applyFont="1" applyFill="1" applyBorder="1"/>
    <xf numFmtId="0" fontId="14" fillId="0" borderId="210" xfId="0" applyFont="1" applyBorder="1" applyAlignment="1">
      <alignment horizontal="center" wrapText="1" readingOrder="1"/>
    </xf>
    <xf numFmtId="0" fontId="14" fillId="0" borderId="64" xfId="0" applyFont="1" applyBorder="1" applyAlignment="1">
      <alignment horizontal="center" wrapText="1" readingOrder="1"/>
    </xf>
    <xf numFmtId="0" fontId="14" fillId="0" borderId="64" xfId="0" applyFont="1" applyBorder="1" applyAlignment="1">
      <alignment horizontal="center" vertical="center" readingOrder="1"/>
    </xf>
    <xf numFmtId="0" fontId="14" fillId="0" borderId="212" xfId="0" applyFont="1" applyBorder="1" applyAlignment="1">
      <alignment horizontal="center" vertical="center" wrapText="1" readingOrder="1"/>
    </xf>
    <xf numFmtId="0" fontId="14" fillId="0" borderId="64" xfId="0" applyFont="1" applyBorder="1" applyAlignment="1">
      <alignment horizontal="center" vertical="center" wrapText="1" readingOrder="1"/>
    </xf>
    <xf numFmtId="0" fontId="14" fillId="0" borderId="213" xfId="0" applyFont="1" applyBorder="1" applyAlignment="1">
      <alignment horizontal="center" readingOrder="1"/>
    </xf>
    <xf numFmtId="0" fontId="14" fillId="0" borderId="214" xfId="0" applyFont="1" applyBorder="1" applyAlignment="1">
      <alignment horizontal="center" readingOrder="1"/>
    </xf>
    <xf numFmtId="0" fontId="14" fillId="0" borderId="50" xfId="0" applyFont="1" applyBorder="1" applyAlignment="1">
      <alignment horizontal="center" readingOrder="1"/>
    </xf>
    <xf numFmtId="0" fontId="14" fillId="0" borderId="50" xfId="0" applyFont="1" applyBorder="1" applyAlignment="1">
      <alignment readingOrder="1"/>
    </xf>
    <xf numFmtId="0" fontId="14" fillId="0" borderId="65" xfId="0" applyFont="1" applyBorder="1" applyAlignment="1">
      <alignment horizontal="center" readingOrder="1"/>
    </xf>
    <xf numFmtId="2" fontId="13" fillId="0" borderId="215" xfId="0" applyNumberFormat="1" applyFont="1" applyBorder="1" applyAlignment="1">
      <alignment horizontal="left" wrapText="1" readingOrder="1"/>
    </xf>
    <xf numFmtId="2" fontId="13" fillId="0" borderId="63" xfId="0" applyNumberFormat="1" applyFont="1" applyBorder="1" applyAlignment="1">
      <alignment horizontal="left" wrapText="1" readingOrder="1"/>
    </xf>
    <xf numFmtId="2" fontId="13" fillId="0" borderId="63" xfId="0" applyNumberFormat="1" applyFont="1" applyBorder="1" applyAlignment="1">
      <alignment horizontal="center" wrapText="1" readingOrder="1"/>
    </xf>
    <xf numFmtId="49" fontId="13" fillId="0" borderId="63" xfId="0" applyNumberFormat="1" applyFont="1" applyFill="1" applyBorder="1" applyAlignment="1">
      <alignment horizontal="center" readingOrder="1"/>
    </xf>
    <xf numFmtId="2" fontId="13" fillId="0" borderId="216" xfId="0" applyNumberFormat="1" applyFont="1" applyBorder="1" applyAlignment="1">
      <alignment horizontal="center" wrapText="1" readingOrder="1"/>
    </xf>
    <xf numFmtId="0" fontId="13" fillId="0" borderId="214" xfId="0" applyFont="1" applyBorder="1" applyAlignment="1">
      <alignment horizontal="left" wrapText="1" readingOrder="1"/>
    </xf>
    <xf numFmtId="3" fontId="13" fillId="0" borderId="50" xfId="0" applyNumberFormat="1" applyFont="1" applyBorder="1" applyAlignment="1">
      <alignment horizontal="left" wrapText="1" readingOrder="1"/>
    </xf>
    <xf numFmtId="4" fontId="13" fillId="0" borderId="50" xfId="0" applyNumberFormat="1" applyFont="1" applyBorder="1" applyAlignment="1">
      <alignment horizontal="right" wrapText="1"/>
    </xf>
    <xf numFmtId="4" fontId="13" fillId="0" borderId="65" xfId="0" applyNumberFormat="1" applyFont="1" applyBorder="1" applyAlignment="1">
      <alignment horizontal="right" wrapText="1" readingOrder="1"/>
    </xf>
    <xf numFmtId="0" fontId="13" fillId="0" borderId="50" xfId="0" applyFont="1" applyBorder="1" applyAlignment="1">
      <alignment horizontal="right" wrapText="1" readingOrder="1"/>
    </xf>
    <xf numFmtId="0" fontId="13" fillId="0" borderId="50" xfId="0" applyFont="1" applyBorder="1" applyAlignment="1">
      <alignment horizontal="right" wrapText="1"/>
    </xf>
    <xf numFmtId="0" fontId="13" fillId="0" borderId="65" xfId="0" applyFont="1" applyBorder="1" applyAlignment="1">
      <alignment horizontal="right" wrapText="1" readingOrder="1"/>
    </xf>
    <xf numFmtId="0" fontId="13" fillId="0" borderId="85" xfId="0" applyFont="1" applyBorder="1" applyAlignment="1">
      <alignment horizontal="right" wrapText="1" readingOrder="1"/>
    </xf>
    <xf numFmtId="0" fontId="14" fillId="0" borderId="85" xfId="0" applyFont="1" applyBorder="1" applyAlignment="1">
      <alignment horizontal="right" wrapText="1" readingOrder="1"/>
    </xf>
    <xf numFmtId="4" fontId="14" fillId="0" borderId="85" xfId="0" applyNumberFormat="1" applyFont="1" applyBorder="1" applyAlignment="1">
      <alignment horizontal="right" wrapText="1" readingOrder="1"/>
    </xf>
    <xf numFmtId="4" fontId="14" fillId="0" borderId="86" xfId="0" applyNumberFormat="1" applyFont="1" applyBorder="1" applyAlignment="1">
      <alignment horizontal="right" wrapText="1" readingOrder="1"/>
    </xf>
    <xf numFmtId="1" fontId="13" fillId="0" borderId="50" xfId="0" applyNumberFormat="1" applyFont="1" applyBorder="1" applyAlignment="1">
      <alignment horizontal="left" wrapText="1" readingOrder="1"/>
    </xf>
    <xf numFmtId="4" fontId="31" fillId="0" borderId="0" xfId="0" applyNumberFormat="1" applyFont="1" applyFill="1" applyBorder="1" applyAlignment="1">
      <alignment horizontal="right" wrapText="1" readingOrder="1"/>
    </xf>
    <xf numFmtId="0" fontId="13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6" fillId="0" borderId="0" xfId="0" applyFont="1" applyAlignment="1">
      <alignment horizontal="center" wrapText="1" readingOrder="1"/>
    </xf>
    <xf numFmtId="0" fontId="16" fillId="0" borderId="0" xfId="0" applyFont="1" applyAlignment="1">
      <alignment horizontal="left" wrapText="1" readingOrder="1"/>
    </xf>
    <xf numFmtId="0" fontId="14" fillId="0" borderId="0" xfId="0" applyFont="1" applyAlignment="1">
      <alignment horizontal="center" wrapText="1" readingOrder="1"/>
    </xf>
    <xf numFmtId="0" fontId="13" fillId="0" borderId="0" xfId="0" applyFont="1" applyAlignment="1">
      <alignment horizontal="left" wrapText="1" readingOrder="1"/>
    </xf>
    <xf numFmtId="0" fontId="30" fillId="0" borderId="0" xfId="0" applyFont="1" applyAlignment="1">
      <alignment horizontal="left" wrapText="1" readingOrder="1"/>
    </xf>
    <xf numFmtId="0" fontId="16" fillId="0" borderId="0" xfId="0" applyFont="1" applyAlignment="1">
      <alignment horizontal="left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readingOrder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19" fillId="0" borderId="0" xfId="0" applyFont="1" applyAlignment="1">
      <alignment horizontal="left" readingOrder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horizontal="left" wrapText="1" readingOrder="1"/>
    </xf>
    <xf numFmtId="1" fontId="16" fillId="0" borderId="214" xfId="0" applyNumberFormat="1" applyFont="1" applyFill="1" applyBorder="1" applyAlignment="1">
      <alignment horizontal="right" wrapText="1" readingOrder="1"/>
    </xf>
    <xf numFmtId="1" fontId="16" fillId="0" borderId="10" xfId="0" applyNumberFormat="1" applyFont="1" applyFill="1" applyBorder="1" applyAlignment="1">
      <alignment horizontal="right" wrapText="1" readingOrder="1"/>
    </xf>
    <xf numFmtId="0" fontId="14" fillId="0" borderId="0" xfId="0" applyFont="1" applyBorder="1" applyAlignment="1">
      <alignment horizontal="center" wrapText="1" readingOrder="1"/>
    </xf>
    <xf numFmtId="0" fontId="14" fillId="0" borderId="0" xfId="0" applyFont="1" applyBorder="1" applyAlignment="1">
      <alignment horizontal="right" wrapText="1" readingOrder="1"/>
    </xf>
    <xf numFmtId="4" fontId="14" fillId="0" borderId="0" xfId="0" applyNumberFormat="1" applyFont="1" applyBorder="1" applyAlignment="1">
      <alignment horizontal="right" wrapText="1" readingOrder="1"/>
    </xf>
    <xf numFmtId="0" fontId="2" fillId="0" borderId="0" xfId="0" applyFont="1" applyAlignment="1"/>
    <xf numFmtId="0" fontId="14" fillId="0" borderId="0" xfId="0" applyFont="1" applyBorder="1" applyAlignment="1">
      <alignment horizontal="left" wrapText="1" readingOrder="1"/>
    </xf>
    <xf numFmtId="1" fontId="14" fillId="0" borderId="0" xfId="0" applyNumberFormat="1" applyFont="1" applyBorder="1" applyAlignment="1">
      <alignment wrapText="1" readingOrder="1"/>
    </xf>
    <xf numFmtId="1" fontId="16" fillId="0" borderId="67" xfId="0" applyNumberFormat="1" applyFont="1" applyBorder="1" applyAlignment="1">
      <alignment horizontal="right" wrapText="1" readingOrder="1"/>
    </xf>
    <xf numFmtId="0" fontId="16" fillId="0" borderId="214" xfId="0" applyFont="1" applyFill="1" applyBorder="1" applyAlignment="1">
      <alignment horizontal="right" wrapText="1" readingOrder="1"/>
    </xf>
    <xf numFmtId="0" fontId="1" fillId="0" borderId="0" xfId="0" applyFont="1" applyFill="1" applyBorder="1"/>
    <xf numFmtId="4" fontId="2" fillId="0" borderId="0" xfId="0" applyNumberFormat="1" applyFont="1" applyFill="1" applyBorder="1"/>
    <xf numFmtId="9" fontId="14" fillId="0" borderId="0" xfId="0" applyNumberFormat="1" applyFont="1" applyBorder="1" applyAlignment="1">
      <alignment horizontal="right" wrapText="1" readingOrder="1"/>
    </xf>
    <xf numFmtId="4" fontId="36" fillId="0" borderId="0" xfId="0" applyNumberFormat="1" applyFont="1" applyBorder="1" applyAlignment="1">
      <alignment horizontal="right" wrapText="1" readingOrder="1"/>
    </xf>
    <xf numFmtId="9" fontId="14" fillId="0" borderId="0" xfId="0" applyNumberFormat="1" applyFont="1" applyBorder="1" applyAlignment="1">
      <alignment wrapText="1" readingOrder="1"/>
    </xf>
    <xf numFmtId="0" fontId="20" fillId="0" borderId="0" xfId="0" applyFont="1" applyFill="1" applyBorder="1" applyAlignment="1">
      <alignment horizontal="right" wrapText="1" readingOrder="1"/>
    </xf>
    <xf numFmtId="0" fontId="14" fillId="0" borderId="0" xfId="0" applyFont="1" applyFill="1" applyBorder="1" applyAlignment="1">
      <alignment horizontal="left" wrapText="1" readingOrder="1"/>
    </xf>
    <xf numFmtId="9" fontId="14" fillId="0" borderId="0" xfId="0" applyNumberFormat="1" applyFont="1" applyFill="1" applyBorder="1" applyAlignment="1">
      <alignment wrapText="1" readingOrder="1"/>
    </xf>
    <xf numFmtId="4" fontId="14" fillId="0" borderId="0" xfId="0" applyNumberFormat="1" applyFont="1" applyFill="1" applyBorder="1" applyAlignment="1">
      <alignment wrapText="1" readingOrder="1"/>
    </xf>
    <xf numFmtId="0" fontId="13" fillId="0" borderId="112" xfId="0" applyFont="1" applyBorder="1" applyAlignment="1">
      <alignment horizontal="right" wrapText="1" readingOrder="1"/>
    </xf>
    <xf numFmtId="0" fontId="20" fillId="3" borderId="112" xfId="0" applyFont="1" applyFill="1" applyBorder="1" applyAlignment="1">
      <alignment horizontal="right" wrapText="1" readingOrder="1"/>
    </xf>
    <xf numFmtId="0" fontId="14" fillId="3" borderId="111" xfId="0" applyFont="1" applyFill="1" applyBorder="1" applyAlignment="1">
      <alignment horizontal="left" wrapText="1" readingOrder="1"/>
    </xf>
    <xf numFmtId="4" fontId="14" fillId="3" borderId="111" xfId="0" applyNumberFormat="1" applyFont="1" applyFill="1" applyBorder="1" applyAlignment="1">
      <alignment horizontal="right" wrapText="1" readingOrder="1"/>
    </xf>
    <xf numFmtId="9" fontId="14" fillId="3" borderId="111" xfId="0" applyNumberFormat="1" applyFont="1" applyFill="1" applyBorder="1" applyAlignment="1">
      <alignment wrapText="1" readingOrder="1"/>
    </xf>
    <xf numFmtId="4" fontId="14" fillId="3" borderId="111" xfId="0" applyNumberFormat="1" applyFont="1" applyFill="1" applyBorder="1" applyAlignment="1">
      <alignment wrapText="1" readingOrder="1"/>
    </xf>
    <xf numFmtId="9" fontId="14" fillId="3" borderId="217" xfId="0" applyNumberFormat="1" applyFont="1" applyFill="1" applyBorder="1" applyAlignment="1">
      <alignment wrapText="1" readingOrder="1"/>
    </xf>
    <xf numFmtId="0" fontId="13" fillId="0" borderId="1" xfId="0" applyFont="1" applyFill="1" applyBorder="1" applyAlignment="1">
      <alignment horizontal="right" wrapText="1" readingOrder="1"/>
    </xf>
    <xf numFmtId="0" fontId="20" fillId="0" borderId="1" xfId="0" applyFont="1" applyFill="1" applyBorder="1" applyAlignment="1">
      <alignment horizontal="right" wrapText="1" readingOrder="1"/>
    </xf>
    <xf numFmtId="0" fontId="14" fillId="0" borderId="1" xfId="0" applyFont="1" applyFill="1" applyBorder="1" applyAlignment="1">
      <alignment horizontal="left" wrapText="1" readingOrder="1"/>
    </xf>
    <xf numFmtId="9" fontId="14" fillId="0" borderId="1" xfId="0" applyNumberFormat="1" applyFont="1" applyFill="1" applyBorder="1" applyAlignment="1">
      <alignment wrapText="1" readingOrder="1"/>
    </xf>
    <xf numFmtId="4" fontId="14" fillId="0" borderId="1" xfId="0" applyNumberFormat="1" applyFont="1" applyFill="1" applyBorder="1" applyAlignment="1">
      <alignment wrapText="1" readingOrder="1"/>
    </xf>
    <xf numFmtId="0" fontId="14" fillId="0" borderId="0" xfId="0" applyFont="1" applyAlignment="1">
      <alignment horizontal="center" readingOrder="1"/>
    </xf>
    <xf numFmtId="0" fontId="19" fillId="0" borderId="0" xfId="0" applyFont="1" applyBorder="1" applyAlignment="1">
      <alignment horizontal="left" wrapText="1" readingOrder="1"/>
    </xf>
    <xf numFmtId="0" fontId="19" fillId="0" borderId="0" xfId="0" applyFont="1" applyAlignment="1">
      <alignment wrapText="1"/>
    </xf>
    <xf numFmtId="0" fontId="19" fillId="0" borderId="189" xfId="0" applyFont="1" applyBorder="1" applyAlignment="1">
      <alignment horizontal="right" wrapText="1" readingOrder="1"/>
    </xf>
    <xf numFmtId="0" fontId="19" fillId="0" borderId="189" xfId="0" applyFont="1" applyBorder="1" applyAlignment="1">
      <alignment horizontal="left" vertical="center" wrapText="1" readingOrder="1"/>
    </xf>
    <xf numFmtId="4" fontId="43" fillId="0" borderId="189" xfId="0" applyNumberFormat="1" applyFont="1" applyBorder="1" applyAlignment="1">
      <alignment horizontal="right"/>
    </xf>
    <xf numFmtId="0" fontId="51" fillId="0" borderId="0" xfId="0" applyFont="1" applyFill="1" applyBorder="1"/>
    <xf numFmtId="0" fontId="52" fillId="0" borderId="0" xfId="0" applyFont="1" applyFill="1" applyBorder="1" applyAlignment="1">
      <alignment horizontal="left" readingOrder="1"/>
    </xf>
    <xf numFmtId="0" fontId="52" fillId="0" borderId="0" xfId="0" applyFont="1" applyFill="1" applyBorder="1" applyAlignment="1">
      <alignment horizontal="center"/>
    </xf>
    <xf numFmtId="14" fontId="52" fillId="0" borderId="0" xfId="0" applyNumberFormat="1" applyFont="1" applyFill="1" applyBorder="1" applyAlignment="1">
      <alignment horizontal="center"/>
    </xf>
    <xf numFmtId="14" fontId="51" fillId="0" borderId="0" xfId="0" applyNumberFormat="1" applyFont="1" applyFill="1" applyBorder="1" applyAlignment="1">
      <alignment horizontal="center" vertical="center" wrapText="1" readingOrder="1"/>
    </xf>
    <xf numFmtId="0" fontId="52" fillId="0" borderId="0" xfId="0" applyFont="1" applyFill="1" applyBorder="1"/>
    <xf numFmtId="0" fontId="53" fillId="0" borderId="0" xfId="0" applyFont="1" applyFill="1" applyBorder="1" applyAlignment="1">
      <alignment horizontal="center" wrapText="1" readingOrder="1"/>
    </xf>
    <xf numFmtId="0" fontId="16" fillId="0" borderId="0" xfId="0" applyFont="1" applyAlignment="1">
      <alignment horizontal="left" wrapText="1" readingOrder="1"/>
    </xf>
    <xf numFmtId="0" fontId="19" fillId="0" borderId="0" xfId="0" applyFont="1" applyAlignment="1">
      <alignment wrapText="1"/>
    </xf>
    <xf numFmtId="0" fontId="54" fillId="0" borderId="0" xfId="0" applyFont="1" applyFill="1" applyBorder="1"/>
    <xf numFmtId="4" fontId="55" fillId="0" borderId="61" xfId="0" applyNumberFormat="1" applyFont="1" applyFill="1" applyBorder="1" applyAlignment="1">
      <alignment horizontal="right" indent="1" readingOrder="1"/>
    </xf>
    <xf numFmtId="4" fontId="54" fillId="0" borderId="0" xfId="0" applyNumberFormat="1" applyFont="1" applyFill="1" applyBorder="1"/>
    <xf numFmtId="4" fontId="39" fillId="0" borderId="61" xfId="0" applyNumberFormat="1" applyFont="1" applyFill="1" applyBorder="1" applyAlignment="1">
      <alignment horizontal="right" wrapText="1" readingOrder="1"/>
    </xf>
    <xf numFmtId="0" fontId="39" fillId="0" borderId="0" xfId="0" applyFont="1" applyFill="1" applyBorder="1" applyAlignment="1">
      <alignment horizontal="left" indent="1" readingOrder="1"/>
    </xf>
    <xf numFmtId="4" fontId="39" fillId="0" borderId="0" xfId="0" applyNumberFormat="1" applyFont="1" applyFill="1" applyBorder="1" applyAlignment="1">
      <alignment horizontal="right" wrapText="1" readingOrder="1"/>
    </xf>
    <xf numFmtId="4" fontId="14" fillId="0" borderId="63" xfId="0" applyNumberFormat="1" applyFont="1" applyFill="1" applyBorder="1" applyAlignment="1">
      <alignment horizontal="center" vertical="center" wrapText="1" readingOrder="1"/>
    </xf>
    <xf numFmtId="4" fontId="56" fillId="0" borderId="0" xfId="0" applyNumberFormat="1" applyFont="1" applyFill="1" applyBorder="1"/>
    <xf numFmtId="0" fontId="31" fillId="0" borderId="0" xfId="0" applyFont="1" applyBorder="1" applyAlignment="1">
      <alignment horizontal="center" vertical="center" wrapText="1" readingOrder="1"/>
    </xf>
    <xf numFmtId="0" fontId="31" fillId="0" borderId="0" xfId="0" applyFont="1" applyBorder="1" applyAlignment="1">
      <alignment horizontal="left" readingOrder="1"/>
    </xf>
    <xf numFmtId="0" fontId="31" fillId="0" borderId="0" xfId="0" applyFont="1" applyFill="1" applyBorder="1" applyAlignment="1">
      <alignment horizontal="left" readingOrder="1"/>
    </xf>
    <xf numFmtId="0" fontId="31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23" fillId="0" borderId="0" xfId="0" applyFont="1" applyAlignment="1">
      <alignment horizontal="center" wrapText="1" readingOrder="1"/>
    </xf>
    <xf numFmtId="4" fontId="23" fillId="0" borderId="0" xfId="0" applyNumberFormat="1" applyFont="1" applyAlignment="1">
      <alignment horizontal="center" wrapText="1" readingOrder="1"/>
    </xf>
    <xf numFmtId="0" fontId="31" fillId="0" borderId="0" xfId="0" applyFont="1" applyAlignment="1">
      <alignment wrapText="1" readingOrder="1"/>
    </xf>
    <xf numFmtId="4" fontId="31" fillId="0" borderId="0" xfId="0" applyNumberFormat="1" applyFont="1" applyAlignment="1">
      <alignment wrapText="1"/>
    </xf>
    <xf numFmtId="4" fontId="17" fillId="0" borderId="0" xfId="0" applyNumberFormat="1" applyFont="1" applyAlignment="1">
      <alignment horizontal="center" wrapText="1" readingOrder="1"/>
    </xf>
    <xf numFmtId="4" fontId="14" fillId="0" borderId="42" xfId="0" applyNumberFormat="1" applyFont="1" applyFill="1" applyBorder="1" applyAlignment="1">
      <alignment horizontal="right" wrapText="1" readingOrder="1"/>
    </xf>
    <xf numFmtId="4" fontId="2" fillId="0" borderId="18" xfId="0" applyNumberFormat="1" applyFont="1" applyFill="1" applyBorder="1" applyAlignment="1">
      <alignment horizontal="right" wrapText="1" readingOrder="1"/>
    </xf>
    <xf numFmtId="4" fontId="14" fillId="0" borderId="111" xfId="0" applyNumberFormat="1" applyFont="1" applyFill="1" applyBorder="1" applyAlignment="1">
      <alignment horizontal="right" wrapText="1" readingOrder="1"/>
    </xf>
    <xf numFmtId="4" fontId="2" fillId="0" borderId="0" xfId="0" applyNumberFormat="1" applyFont="1" applyFill="1" applyBorder="1" applyAlignment="1">
      <alignment horizontal="right" vertical="center" wrapText="1" readingOrder="1"/>
    </xf>
    <xf numFmtId="0" fontId="2" fillId="0" borderId="0" xfId="0" applyFont="1" applyBorder="1" applyAlignment="1">
      <alignment horizontal="left" readingOrder="1"/>
    </xf>
    <xf numFmtId="0" fontId="57" fillId="0" borderId="0" xfId="0" applyFont="1"/>
    <xf numFmtId="0" fontId="1" fillId="0" borderId="0" xfId="0" applyFont="1" applyBorder="1" applyAlignment="1">
      <alignment horizontal="left" vertical="center" wrapText="1" readingOrder="1"/>
    </xf>
    <xf numFmtId="0" fontId="50" fillId="0" borderId="202" xfId="0" applyFont="1" applyBorder="1" applyAlignment="1">
      <alignment horizontal="center"/>
    </xf>
    <xf numFmtId="0" fontId="50" fillId="0" borderId="203" xfId="0" applyFont="1" applyBorder="1" applyAlignment="1">
      <alignment horizontal="center"/>
    </xf>
    <xf numFmtId="4" fontId="50" fillId="0" borderId="204" xfId="0" applyNumberFormat="1" applyFont="1" applyBorder="1" applyAlignment="1">
      <alignment horizontal="center"/>
    </xf>
    <xf numFmtId="4" fontId="2" fillId="0" borderId="205" xfId="0" applyNumberFormat="1" applyFont="1" applyBorder="1"/>
    <xf numFmtId="0" fontId="50" fillId="0" borderId="201" xfId="0" applyFont="1" applyBorder="1" applyAlignment="1">
      <alignment horizontal="center"/>
    </xf>
    <xf numFmtId="0" fontId="50" fillId="0" borderId="21" xfId="0" applyFont="1" applyBorder="1" applyAlignment="1">
      <alignment horizontal="center"/>
    </xf>
    <xf numFmtId="4" fontId="50" fillId="0" borderId="22" xfId="0" applyNumberFormat="1" applyFont="1" applyBorder="1" applyAlignment="1">
      <alignment horizontal="center"/>
    </xf>
    <xf numFmtId="0" fontId="17" fillId="0" borderId="113" xfId="0" applyFont="1" applyBorder="1" applyAlignment="1">
      <alignment horizontal="center" vertical="center" wrapText="1" readingOrder="1"/>
    </xf>
    <xf numFmtId="4" fontId="58" fillId="0" borderId="8" xfId="0" applyNumberFormat="1" applyFont="1" applyBorder="1" applyAlignment="1">
      <alignment horizontal="right"/>
    </xf>
    <xf numFmtId="4" fontId="58" fillId="0" borderId="11" xfId="0" applyNumberFormat="1" applyFont="1" applyBorder="1" applyAlignment="1">
      <alignment horizontal="right"/>
    </xf>
    <xf numFmtId="4" fontId="59" fillId="0" borderId="11" xfId="0" applyNumberFormat="1" applyFont="1" applyFill="1" applyBorder="1" applyAlignment="1">
      <alignment horizontal="right"/>
    </xf>
    <xf numFmtId="0" fontId="0" fillId="7" borderId="0" xfId="0" applyFill="1"/>
    <xf numFmtId="0" fontId="17" fillId="0" borderId="77" xfId="0" applyFont="1" applyBorder="1" applyAlignment="1">
      <alignment horizontal="center" vertical="center" wrapText="1" readingOrder="1"/>
    </xf>
    <xf numFmtId="0" fontId="17" fillId="0" borderId="50" xfId="0" applyFont="1" applyFill="1" applyBorder="1" applyAlignment="1">
      <alignment horizontal="center" wrapText="1" readingOrder="1"/>
    </xf>
    <xf numFmtId="4" fontId="11" fillId="0" borderId="70" xfId="0" applyNumberFormat="1" applyFont="1" applyFill="1" applyBorder="1"/>
    <xf numFmtId="0" fontId="16" fillId="0" borderId="223" xfId="0" applyFont="1" applyFill="1" applyBorder="1" applyAlignment="1">
      <alignment horizontal="right" wrapText="1" readingOrder="1"/>
    </xf>
    <xf numFmtId="0" fontId="0" fillId="0" borderId="26" xfId="0" applyBorder="1"/>
    <xf numFmtId="4" fontId="0" fillId="0" borderId="14" xfId="0" applyNumberFormat="1" applyBorder="1"/>
    <xf numFmtId="0" fontId="0" fillId="0" borderId="223" xfId="0" applyBorder="1"/>
    <xf numFmtId="0" fontId="19" fillId="0" borderId="30" xfId="0" applyFont="1" applyFill="1" applyBorder="1" applyAlignment="1">
      <alignment horizontal="left" wrapText="1" readingOrder="1"/>
    </xf>
    <xf numFmtId="0" fontId="13" fillId="0" borderId="61" xfId="0" applyFont="1" applyFill="1" applyBorder="1" applyAlignment="1">
      <alignment horizontal="left" wrapText="1" readingOrder="1"/>
    </xf>
    <xf numFmtId="0" fontId="13" fillId="0" borderId="31" xfId="0" applyFont="1" applyFill="1" applyBorder="1" applyAlignment="1">
      <alignment horizontal="left" wrapText="1" readingOrder="1"/>
    </xf>
    <xf numFmtId="9" fontId="13" fillId="0" borderId="42" xfId="0" applyNumberFormat="1" applyFont="1" applyFill="1" applyBorder="1" applyAlignment="1">
      <alignment horizontal="right" wrapText="1" readingOrder="1"/>
    </xf>
    <xf numFmtId="0" fontId="0" fillId="0" borderId="222" xfId="0" applyFill="1" applyBorder="1"/>
    <xf numFmtId="0" fontId="0" fillId="0" borderId="14" xfId="0" applyBorder="1"/>
    <xf numFmtId="0" fontId="16" fillId="0" borderId="0" xfId="0" applyFont="1" applyAlignment="1">
      <alignment horizontal="left" wrapText="1" readingOrder="1"/>
    </xf>
    <xf numFmtId="0" fontId="14" fillId="0" borderId="0" xfId="0" applyFont="1" applyAlignment="1">
      <alignment horizontal="center" readingOrder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4" fontId="0" fillId="0" borderId="14" xfId="0" applyNumberFormat="1" applyFill="1" applyBorder="1"/>
    <xf numFmtId="0" fontId="16" fillId="0" borderId="26" xfId="0" applyFont="1" applyFill="1" applyBorder="1" applyAlignment="1">
      <alignment horizontal="right" wrapText="1" readingOrder="1"/>
    </xf>
    <xf numFmtId="0" fontId="0" fillId="0" borderId="26" xfId="0" applyBorder="1" applyAlignment="1">
      <alignment horizontal="right"/>
    </xf>
    <xf numFmtId="0" fontId="16" fillId="0" borderId="225" xfId="0" applyFont="1" applyFill="1" applyBorder="1" applyAlignment="1">
      <alignment horizontal="right" wrapText="1" readingOrder="1"/>
    </xf>
    <xf numFmtId="4" fontId="0" fillId="0" borderId="224" xfId="0" applyNumberFormat="1" applyBorder="1"/>
    <xf numFmtId="0" fontId="0" fillId="0" borderId="223" xfId="0" applyBorder="1" applyAlignment="1">
      <alignment horizontal="right"/>
    </xf>
    <xf numFmtId="4" fontId="0" fillId="0" borderId="226" xfId="0" applyNumberFormat="1" applyBorder="1"/>
    <xf numFmtId="0" fontId="19" fillId="0" borderId="227" xfId="0" applyFont="1" applyBorder="1" applyAlignment="1">
      <alignment horizontal="right" wrapText="1" readingOrder="1"/>
    </xf>
    <xf numFmtId="4" fontId="13" fillId="0" borderId="70" xfId="0" applyNumberFormat="1" applyFont="1" applyFill="1" applyBorder="1" applyAlignment="1">
      <alignment horizontal="right" wrapText="1" readingOrder="1"/>
    </xf>
    <xf numFmtId="4" fontId="2" fillId="0" borderId="70" xfId="0" applyNumberFormat="1" applyFont="1" applyFill="1" applyBorder="1" applyAlignment="1">
      <alignment horizontal="right" wrapText="1" readingOrder="1"/>
    </xf>
    <xf numFmtId="4" fontId="58" fillId="0" borderId="11" xfId="0" applyNumberFormat="1" applyFont="1" applyFill="1" applyBorder="1" applyAlignment="1">
      <alignment horizontal="right"/>
    </xf>
    <xf numFmtId="9" fontId="36" fillId="0" borderId="1" xfId="0" applyNumberFormat="1" applyFont="1" applyFill="1" applyBorder="1" applyAlignment="1">
      <alignment wrapText="1" readingOrder="1"/>
    </xf>
    <xf numFmtId="4" fontId="36" fillId="0" borderId="1" xfId="0" applyNumberFormat="1" applyFont="1" applyFill="1" applyBorder="1" applyAlignment="1">
      <alignment wrapText="1" readingOrder="1"/>
    </xf>
    <xf numFmtId="9" fontId="36" fillId="0" borderId="0" xfId="0" applyNumberFormat="1" applyFont="1" applyFill="1" applyBorder="1" applyAlignment="1">
      <alignment wrapText="1" readingOrder="1"/>
    </xf>
    <xf numFmtId="4" fontId="36" fillId="0" borderId="0" xfId="0" applyNumberFormat="1" applyFont="1" applyFill="1" applyBorder="1" applyAlignment="1">
      <alignment wrapText="1" readingOrder="1"/>
    </xf>
    <xf numFmtId="10" fontId="10" fillId="0" borderId="0" xfId="1" applyNumberFormat="1" applyFont="1"/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7" fillId="0" borderId="0" xfId="0" applyFont="1" applyAlignment="1">
      <alignment horizontal="left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 readingOrder="1"/>
    </xf>
    <xf numFmtId="0" fontId="14" fillId="0" borderId="0" xfId="0" applyFont="1" applyAlignment="1">
      <alignment horizontal="right" wrapText="1" readingOrder="1"/>
    </xf>
    <xf numFmtId="0" fontId="60" fillId="0" borderId="0" xfId="0" applyFont="1" applyAlignment="1">
      <alignment horizontal="center" vertical="center" wrapText="1" readingOrder="1"/>
    </xf>
    <xf numFmtId="0" fontId="0" fillId="0" borderId="25" xfId="0" applyBorder="1"/>
    <xf numFmtId="4" fontId="0" fillId="0" borderId="25" xfId="0" applyNumberFormat="1" applyFill="1" applyBorder="1"/>
    <xf numFmtId="0" fontId="16" fillId="0" borderId="26" xfId="0" applyFont="1" applyFill="1" applyBorder="1" applyAlignment="1">
      <alignment horizontal="left" wrapText="1" readingOrder="1"/>
    </xf>
    <xf numFmtId="0" fontId="17" fillId="0" borderId="26" xfId="0" applyFont="1" applyFill="1" applyBorder="1" applyAlignment="1">
      <alignment horizontal="left" vertical="center" wrapText="1" readingOrder="1"/>
    </xf>
    <xf numFmtId="4" fontId="17" fillId="0" borderId="25" xfId="0" applyNumberFormat="1" applyFont="1" applyFill="1" applyBorder="1" applyAlignment="1">
      <alignment horizontal="right" vertical="center" wrapText="1" readingOrder="1"/>
    </xf>
    <xf numFmtId="4" fontId="0" fillId="0" borderId="109" xfId="0" applyNumberFormat="1" applyFill="1" applyBorder="1"/>
    <xf numFmtId="0" fontId="17" fillId="0" borderId="50" xfId="0" applyFont="1" applyFill="1" applyBorder="1" applyAlignment="1">
      <alignment horizontal="left" wrapText="1" readingOrder="1"/>
    </xf>
    <xf numFmtId="0" fontId="2" fillId="0" borderId="0" xfId="0" applyFont="1" applyFill="1" applyBorder="1" applyAlignment="1">
      <alignment horizontal="left" readingOrder="1"/>
    </xf>
    <xf numFmtId="0" fontId="43" fillId="0" borderId="189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 wrapText="1" readingOrder="1"/>
    </xf>
    <xf numFmtId="0" fontId="13" fillId="0" borderId="0" xfId="0" applyFont="1" applyAlignment="1">
      <alignment wrapText="1"/>
    </xf>
    <xf numFmtId="0" fontId="26" fillId="0" borderId="0" xfId="0" applyFont="1" applyAlignment="1">
      <alignment horizontal="center" wrapText="1" readingOrder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wrapText="1" readingOrder="1"/>
    </xf>
    <xf numFmtId="0" fontId="13" fillId="0" borderId="0" xfId="0" applyFont="1" applyAlignment="1">
      <alignment horizontal="left" wrapText="1" readingOrder="1"/>
    </xf>
    <xf numFmtId="0" fontId="14" fillId="0" borderId="0" xfId="0" applyFont="1" applyAlignment="1">
      <alignment horizontal="center" readingOrder="1"/>
    </xf>
    <xf numFmtId="0" fontId="17" fillId="0" borderId="0" xfId="0" applyFont="1" applyFill="1" applyBorder="1" applyAlignment="1">
      <alignment horizontal="center" vertical="center" wrapText="1" readingOrder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19" fillId="0" borderId="120" xfId="0" applyFont="1" applyBorder="1" applyAlignment="1">
      <alignment horizontal="center" vertical="center" wrapText="1" readingOrder="1"/>
    </xf>
    <xf numFmtId="0" fontId="19" fillId="0" borderId="67" xfId="0" applyFont="1" applyBorder="1" applyAlignment="1">
      <alignment horizontal="center" vertical="center" wrapText="1" readingOrder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horizontal="left" wrapText="1" readingOrder="1"/>
    </xf>
    <xf numFmtId="0" fontId="13" fillId="0" borderId="54" xfId="0" applyFont="1" applyFill="1" applyBorder="1" applyAlignment="1">
      <alignment horizontal="right" wrapText="1" readingOrder="1"/>
    </xf>
    <xf numFmtId="0" fontId="13" fillId="0" borderId="31" xfId="0" applyFont="1" applyFill="1" applyBorder="1" applyAlignment="1">
      <alignment horizontal="right" wrapText="1" readingOrder="1"/>
    </xf>
    <xf numFmtId="0" fontId="30" fillId="0" borderId="0" xfId="0" applyFont="1" applyAlignment="1">
      <alignment wrapText="1" readingOrder="1"/>
    </xf>
    <xf numFmtId="0" fontId="8" fillId="0" borderId="0" xfId="0" applyFont="1" applyAlignment="1">
      <alignment horizontal="center" wrapText="1" readingOrder="1"/>
    </xf>
    <xf numFmtId="0" fontId="19" fillId="0" borderId="0" xfId="0" applyFont="1" applyBorder="1" applyAlignment="1">
      <alignment horizontal="center" wrapText="1" readingOrder="1"/>
    </xf>
    <xf numFmtId="0" fontId="20" fillId="0" borderId="34" xfId="0" applyFont="1" applyBorder="1" applyAlignment="1">
      <alignment horizontal="right" wrapText="1" readingOrder="1"/>
    </xf>
    <xf numFmtId="0" fontId="20" fillId="0" borderId="34" xfId="0" applyFont="1" applyBorder="1" applyAlignment="1">
      <alignment horizontal="left" wrapText="1" readingOrder="1"/>
    </xf>
    <xf numFmtId="0" fontId="20" fillId="0" borderId="0" xfId="0" applyFont="1" applyBorder="1" applyAlignment="1">
      <alignment horizontal="right" wrapText="1" readingOrder="1"/>
    </xf>
    <xf numFmtId="0" fontId="20" fillId="0" borderId="0" xfId="0" applyFont="1" applyBorder="1" applyAlignment="1">
      <alignment horizontal="left" wrapText="1" readingOrder="1"/>
    </xf>
    <xf numFmtId="0" fontId="3" fillId="0" borderId="228" xfId="0" applyFont="1" applyFill="1" applyBorder="1" applyAlignment="1">
      <alignment horizontal="right" wrapText="1" readingOrder="1"/>
    </xf>
    <xf numFmtId="0" fontId="17" fillId="3" borderId="229" xfId="0" applyFont="1" applyFill="1" applyBorder="1" applyAlignment="1">
      <alignment horizontal="center" vertical="center" wrapText="1" readingOrder="1"/>
    </xf>
    <xf numFmtId="0" fontId="0" fillId="0" borderId="109" xfId="0" applyFill="1" applyBorder="1"/>
    <xf numFmtId="0" fontId="16" fillId="0" borderId="109" xfId="0" applyFont="1" applyBorder="1" applyAlignment="1">
      <alignment horizontal="right" wrapText="1" readingOrder="1"/>
    </xf>
    <xf numFmtId="0" fontId="16" fillId="0" borderId="109" xfId="0" applyFont="1" applyFill="1" applyBorder="1" applyAlignment="1">
      <alignment horizontal="right" wrapText="1" readingOrder="1"/>
    </xf>
    <xf numFmtId="0" fontId="19" fillId="0" borderId="124" xfId="0" applyFont="1" applyBorder="1" applyAlignment="1">
      <alignment horizontal="right" wrapText="1" readingOrder="1"/>
    </xf>
    <xf numFmtId="4" fontId="35" fillId="0" borderId="0" xfId="0" applyNumberFormat="1" applyFont="1" applyBorder="1" applyAlignment="1">
      <alignment horizontal="right"/>
    </xf>
    <xf numFmtId="0" fontId="43" fillId="0" borderId="187" xfId="0" applyFont="1" applyBorder="1" applyAlignment="1">
      <alignment horizontal="left"/>
    </xf>
    <xf numFmtId="0" fontId="43" fillId="0" borderId="221" xfId="0" applyFont="1" applyBorder="1" applyAlignment="1">
      <alignment horizontal="left"/>
    </xf>
    <xf numFmtId="0" fontId="43" fillId="0" borderId="0" xfId="0" applyFont="1" applyBorder="1"/>
    <xf numFmtId="0" fontId="43" fillId="0" borderId="191" xfId="0" applyFont="1" applyBorder="1" applyAlignment="1">
      <alignment horizontal="left"/>
    </xf>
    <xf numFmtId="0" fontId="43" fillId="0" borderId="124" xfId="0" applyFont="1" applyBorder="1" applyAlignment="1">
      <alignment horizontal="center"/>
    </xf>
    <xf numFmtId="0" fontId="19" fillId="0" borderId="230" xfId="0" applyFont="1" applyBorder="1" applyAlignment="1">
      <alignment horizontal="left" vertical="center" wrapText="1" readingOrder="1"/>
    </xf>
    <xf numFmtId="0" fontId="19" fillId="0" borderId="95" xfId="0" applyFont="1" applyBorder="1" applyAlignment="1">
      <alignment horizontal="left" vertical="center" wrapText="1" readingOrder="1"/>
    </xf>
    <xf numFmtId="0" fontId="48" fillId="0" borderId="189" xfId="0" applyFont="1" applyFill="1" applyBorder="1"/>
    <xf numFmtId="14" fontId="48" fillId="0" borderId="124" xfId="0" applyNumberFormat="1" applyFont="1" applyFill="1" applyBorder="1" applyAlignment="1">
      <alignment horizontal="center" wrapText="1" readingOrder="1"/>
    </xf>
    <xf numFmtId="0" fontId="47" fillId="0" borderId="126" xfId="0" applyFont="1" applyFill="1" applyBorder="1" applyAlignment="1">
      <alignment horizontal="center" vertical="center" wrapText="1" readingOrder="1"/>
    </xf>
    <xf numFmtId="2" fontId="0" fillId="0" borderId="0" xfId="0" applyNumberFormat="1" applyBorder="1"/>
    <xf numFmtId="2" fontId="0" fillId="0" borderId="14" xfId="0" applyNumberFormat="1" applyBorder="1"/>
    <xf numFmtId="0" fontId="13" fillId="0" borderId="0" xfId="0" applyFont="1" applyAlignment="1">
      <alignment wrapText="1"/>
    </xf>
    <xf numFmtId="0" fontId="14" fillId="0" borderId="0" xfId="0" applyFont="1" applyAlignment="1">
      <alignment horizontal="left" wrapText="1" readingOrder="1"/>
    </xf>
    <xf numFmtId="0" fontId="13" fillId="0" borderId="0" xfId="0" applyFont="1" applyAlignment="1">
      <alignment horizontal="center" wrapText="1" readingOrder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readingOrder="1"/>
    </xf>
    <xf numFmtId="4" fontId="14" fillId="0" borderId="0" xfId="0" applyNumberFormat="1" applyFont="1" applyAlignment="1">
      <alignment horizontal="left" readingOrder="1"/>
    </xf>
    <xf numFmtId="4" fontId="63" fillId="0" borderId="34" xfId="0" applyNumberFormat="1" applyFont="1" applyBorder="1" applyAlignment="1">
      <alignment horizontal="right" wrapText="1" readingOrder="1"/>
    </xf>
    <xf numFmtId="4" fontId="63" fillId="0" borderId="0" xfId="0" applyNumberFormat="1" applyFont="1" applyBorder="1" applyAlignment="1">
      <alignment horizontal="right" wrapText="1" readingOrder="1"/>
    </xf>
    <xf numFmtId="4" fontId="64" fillId="0" borderId="0" xfId="0" applyNumberFormat="1" applyFont="1" applyBorder="1" applyAlignment="1">
      <alignment horizontal="right" wrapText="1" readingOrder="1"/>
    </xf>
    <xf numFmtId="0" fontId="21" fillId="0" borderId="0" xfId="0" applyFont="1" applyAlignment="1">
      <alignment wrapText="1"/>
    </xf>
    <xf numFmtId="4" fontId="21" fillId="0" borderId="0" xfId="0" applyNumberFormat="1" applyFont="1" applyFill="1" applyBorder="1" applyAlignment="1">
      <alignment horizontal="right" wrapText="1" readingOrder="1"/>
    </xf>
    <xf numFmtId="0" fontId="0" fillId="0" borderId="0" xfId="0" applyFont="1"/>
    <xf numFmtId="4" fontId="21" fillId="0" borderId="0" xfId="0" applyNumberFormat="1" applyFont="1" applyAlignment="1">
      <alignment wrapText="1"/>
    </xf>
    <xf numFmtId="0" fontId="13" fillId="0" borderId="0" xfId="0" applyFont="1" applyAlignment="1">
      <alignment horizontal="left" vertical="center" readingOrder="1"/>
    </xf>
    <xf numFmtId="4" fontId="13" fillId="0" borderId="0" xfId="0" applyNumberFormat="1" applyFont="1" applyAlignment="1">
      <alignment horizontal="left" readingOrder="1"/>
    </xf>
    <xf numFmtId="0" fontId="0" fillId="0" borderId="0" xfId="0" applyAlignment="1"/>
    <xf numFmtId="0" fontId="60" fillId="0" borderId="0" xfId="0" applyFont="1" applyAlignment="1">
      <alignment vertical="center" wrapText="1" readingOrder="1"/>
    </xf>
    <xf numFmtId="4" fontId="21" fillId="0" borderId="0" xfId="0" applyNumberFormat="1" applyFont="1" applyFill="1" applyBorder="1" applyAlignment="1">
      <alignment horizontal="right"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4" fontId="21" fillId="0" borderId="0" xfId="0" applyNumberFormat="1" applyFont="1" applyBorder="1" applyAlignment="1">
      <alignment horizontal="right" vertical="center" wrapText="1" readingOrder="1"/>
    </xf>
    <xf numFmtId="4" fontId="44" fillId="0" borderId="0" xfId="0" applyNumberFormat="1" applyFont="1" applyFill="1" applyBorder="1" applyAlignment="1">
      <alignment horizontal="right" vertical="center" wrapText="1" readingOrder="1"/>
    </xf>
    <xf numFmtId="4" fontId="63" fillId="0" borderId="0" xfId="0" applyNumberFormat="1" applyFont="1" applyFill="1" applyBorder="1" applyAlignment="1">
      <alignment horizontal="right" vertical="center" wrapText="1" readingOrder="1"/>
    </xf>
    <xf numFmtId="4" fontId="21" fillId="0" borderId="0" xfId="0" applyNumberFormat="1" applyFont="1" applyFill="1" applyBorder="1" applyAlignment="1">
      <alignment horizontal="left" vertical="center" wrapText="1" readingOrder="1"/>
    </xf>
    <xf numFmtId="0" fontId="0" fillId="0" borderId="0" xfId="0" applyFont="1" applyFill="1"/>
    <xf numFmtId="0" fontId="65" fillId="0" borderId="0" xfId="0" applyFont="1" applyAlignment="1">
      <alignment horizontal="center" wrapText="1" readingOrder="1"/>
    </xf>
    <xf numFmtId="0" fontId="21" fillId="0" borderId="0" xfId="0" applyFont="1" applyBorder="1" applyAlignment="1">
      <alignment wrapText="1"/>
    </xf>
    <xf numFmtId="4" fontId="21" fillId="0" borderId="0" xfId="0" applyNumberFormat="1" applyFont="1" applyBorder="1" applyAlignment="1">
      <alignment wrapText="1"/>
    </xf>
    <xf numFmtId="4" fontId="21" fillId="0" borderId="0" xfId="0" applyNumberFormat="1" applyFont="1" applyFill="1" applyBorder="1" applyAlignment="1">
      <alignment wrapText="1"/>
    </xf>
    <xf numFmtId="4" fontId="0" fillId="0" borderId="0" xfId="0" applyNumberFormat="1" applyFont="1" applyFill="1"/>
    <xf numFmtId="4" fontId="0" fillId="0" borderId="0" xfId="0" applyNumberFormat="1" applyFont="1"/>
    <xf numFmtId="0" fontId="0" fillId="0" borderId="228" xfId="0" applyBorder="1"/>
    <xf numFmtId="0" fontId="29" fillId="0" borderId="223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31" xfId="0" applyBorder="1"/>
    <xf numFmtId="0" fontId="19" fillId="0" borderId="0" xfId="0" applyFont="1" applyAlignment="1">
      <alignment wrapText="1"/>
    </xf>
    <xf numFmtId="0" fontId="17" fillId="0" borderId="232" xfId="0" applyFont="1" applyBorder="1" applyAlignment="1">
      <alignment horizontal="center" vertical="center" wrapText="1" readingOrder="1"/>
    </xf>
    <xf numFmtId="0" fontId="17" fillId="0" borderId="237" xfId="0" applyFont="1" applyBorder="1" applyAlignment="1">
      <alignment horizontal="center" vertical="center" wrapText="1" readingOrder="1"/>
    </xf>
    <xf numFmtId="0" fontId="17" fillId="0" borderId="238" xfId="0" applyFont="1" applyBorder="1" applyAlignment="1">
      <alignment horizontal="center" vertical="center" wrapText="1" readingOrder="1"/>
    </xf>
    <xf numFmtId="0" fontId="66" fillId="0" borderId="0" xfId="0" applyFont="1" applyAlignment="1">
      <alignment wrapText="1"/>
    </xf>
    <xf numFmtId="0" fontId="13" fillId="0" borderId="120" xfId="0" applyFont="1" applyBorder="1" applyAlignment="1">
      <alignment horizontal="center" vertical="center" wrapText="1" readingOrder="1"/>
    </xf>
    <xf numFmtId="0" fontId="13" fillId="0" borderId="67" xfId="0" applyFont="1" applyBorder="1" applyAlignment="1">
      <alignment horizontal="center" vertical="center" wrapText="1" readingOrder="1"/>
    </xf>
    <xf numFmtId="0" fontId="39" fillId="0" borderId="31" xfId="0" applyFont="1" applyBorder="1" applyAlignment="1">
      <alignment horizontal="right" wrapText="1" readingOrder="1"/>
    </xf>
    <xf numFmtId="0" fontId="3" fillId="0" borderId="0" xfId="0" applyFont="1" applyAlignment="1">
      <alignment horizontal="left" wrapText="1" readingOrder="1"/>
    </xf>
    <xf numFmtId="0" fontId="43" fillId="0" borderId="124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left"/>
    </xf>
    <xf numFmtId="0" fontId="48" fillId="0" borderId="240" xfId="0" applyFont="1" applyFill="1" applyBorder="1" applyAlignment="1">
      <alignment horizontal="center" vertical="center" wrapText="1" readingOrder="1"/>
    </xf>
    <xf numFmtId="0" fontId="47" fillId="0" borderId="191" xfId="0" applyFont="1" applyFill="1" applyBorder="1" applyAlignment="1">
      <alignment horizontal="left" vertical="center" readingOrder="1"/>
    </xf>
    <xf numFmtId="0" fontId="48" fillId="0" borderId="50" xfId="0" applyFont="1" applyFill="1" applyBorder="1"/>
    <xf numFmtId="0" fontId="47" fillId="0" borderId="124" xfId="0" applyFont="1" applyFill="1" applyBorder="1" applyAlignment="1">
      <alignment horizontal="center" vertical="center" wrapText="1" readingOrder="1"/>
    </xf>
    <xf numFmtId="14" fontId="49" fillId="0" borderId="124" xfId="0" applyNumberFormat="1" applyFont="1" applyFill="1" applyBorder="1" applyAlignment="1">
      <alignment horizontal="center" vertical="center" wrapText="1" readingOrder="1"/>
    </xf>
    <xf numFmtId="0" fontId="47" fillId="0" borderId="241" xfId="0" applyFont="1" applyFill="1" applyBorder="1" applyAlignment="1">
      <alignment horizontal="left" vertical="center" readingOrder="1"/>
    </xf>
    <xf numFmtId="0" fontId="48" fillId="0" borderId="240" xfId="0" applyFont="1" applyFill="1" applyBorder="1"/>
    <xf numFmtId="0" fontId="47" fillId="0" borderId="240" xfId="0" applyFont="1" applyFill="1" applyBorder="1" applyAlignment="1">
      <alignment horizontal="center" vertical="center" wrapText="1" readingOrder="1"/>
    </xf>
    <xf numFmtId="14" fontId="49" fillId="0" borderId="240" xfId="0" applyNumberFormat="1" applyFont="1" applyFill="1" applyBorder="1" applyAlignment="1">
      <alignment horizontal="center" vertical="center" wrapText="1" readingOrder="1"/>
    </xf>
    <xf numFmtId="14" fontId="48" fillId="0" borderId="240" xfId="0" applyNumberFormat="1" applyFont="1" applyFill="1" applyBorder="1" applyAlignment="1">
      <alignment horizontal="center" wrapText="1" readingOrder="1"/>
    </xf>
    <xf numFmtId="0" fontId="47" fillId="0" borderId="242" xfId="0" applyFont="1" applyFill="1" applyBorder="1" applyAlignment="1">
      <alignment horizontal="center" vertical="center" wrapText="1" readingOrder="1"/>
    </xf>
    <xf numFmtId="165" fontId="48" fillId="0" borderId="124" xfId="3" applyFont="1" applyBorder="1" applyAlignment="1">
      <alignment horizontal="center" vertical="center" wrapText="1" readingOrder="1"/>
    </xf>
    <xf numFmtId="165" fontId="48" fillId="0" borderId="124" xfId="3" applyFont="1" applyFill="1" applyBorder="1" applyAlignment="1">
      <alignment horizontal="center" vertical="center" wrapText="1" readingOrder="1"/>
    </xf>
    <xf numFmtId="165" fontId="48" fillId="0" borderId="240" xfId="3" applyFont="1" applyFill="1" applyBorder="1" applyAlignment="1">
      <alignment horizontal="center" vertical="center" wrapText="1" readingOrder="1"/>
    </xf>
    <xf numFmtId="165" fontId="48" fillId="0" borderId="125" xfId="3" applyFont="1" applyFill="1" applyBorder="1" applyAlignment="1">
      <alignment horizontal="center" vertical="center" wrapText="1" readingOrder="1"/>
    </xf>
    <xf numFmtId="165" fontId="48" fillId="0" borderId="124" xfId="3" applyFont="1" applyBorder="1" applyAlignment="1">
      <alignment horizontal="right" vertical="center" wrapText="1" readingOrder="1"/>
    </xf>
    <xf numFmtId="165" fontId="48" fillId="0" borderId="125" xfId="3" applyFont="1" applyFill="1" applyBorder="1" applyAlignment="1">
      <alignment horizontal="right" vertical="center" wrapText="1" readingOrder="1"/>
    </xf>
    <xf numFmtId="0" fontId="19" fillId="0" borderId="190" xfId="0" applyFont="1" applyBorder="1" applyAlignment="1">
      <alignment horizontal="center" vertical="center" wrapText="1" readingOrder="1"/>
    </xf>
    <xf numFmtId="0" fontId="43" fillId="0" borderId="243" xfId="0" applyFont="1" applyBorder="1"/>
    <xf numFmtId="0" fontId="43" fillId="0" borderId="244" xfId="0" applyFont="1" applyBorder="1" applyAlignment="1"/>
    <xf numFmtId="0" fontId="0" fillId="0" borderId="226" xfId="0" applyBorder="1" applyAlignment="1">
      <alignment horizontal="center" vertical="center"/>
    </xf>
    <xf numFmtId="0" fontId="19" fillId="0" borderId="189" xfId="0" applyFont="1" applyBorder="1" applyAlignment="1">
      <alignment horizontal="center" vertical="center" wrapText="1" readingOrder="1"/>
    </xf>
    <xf numFmtId="0" fontId="43" fillId="0" borderId="238" xfId="0" applyFont="1" applyBorder="1" applyAlignment="1">
      <alignment horizontal="center" vertical="center"/>
    </xf>
    <xf numFmtId="0" fontId="43" fillId="0" borderId="245" xfId="0" applyFont="1" applyBorder="1" applyAlignment="1">
      <alignment horizontal="center" vertical="center"/>
    </xf>
    <xf numFmtId="0" fontId="26" fillId="0" borderId="0" xfId="0" applyFont="1" applyAlignment="1">
      <alignment horizontal="center" wrapText="1" readingOrder="1"/>
    </xf>
    <xf numFmtId="0" fontId="16" fillId="0" borderId="0" xfId="0" applyFont="1" applyAlignment="1">
      <alignment horizontal="left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0" fillId="0" borderId="0" xfId="0" applyBorder="1" applyAlignment="1">
      <alignment horizontal="right"/>
    </xf>
    <xf numFmtId="0" fontId="29" fillId="0" borderId="0" xfId="0" applyFont="1" applyBorder="1" applyAlignment="1">
      <alignment horizontal="right"/>
    </xf>
    <xf numFmtId="0" fontId="0" fillId="0" borderId="19" xfId="0" applyBorder="1"/>
    <xf numFmtId="2" fontId="0" fillId="0" borderId="19" xfId="0" applyNumberFormat="1" applyBorder="1"/>
    <xf numFmtId="4" fontId="0" fillId="0" borderId="19" xfId="0" applyNumberFormat="1" applyBorder="1"/>
    <xf numFmtId="0" fontId="0" fillId="0" borderId="19" xfId="0" applyBorder="1" applyAlignment="1">
      <alignment horizontal="right"/>
    </xf>
    <xf numFmtId="0" fontId="16" fillId="0" borderId="19" xfId="0" applyFont="1" applyFill="1" applyBorder="1" applyAlignment="1">
      <alignment horizontal="right" wrapText="1" readingOrder="1"/>
    </xf>
    <xf numFmtId="0" fontId="16" fillId="0" borderId="228" xfId="0" applyFont="1" applyBorder="1" applyAlignment="1">
      <alignment horizontal="right" wrapText="1" readingOrder="1"/>
    </xf>
    <xf numFmtId="4" fontId="0" fillId="0" borderId="246" xfId="0" applyNumberFormat="1" applyBorder="1"/>
    <xf numFmtId="2" fontId="0" fillId="0" borderId="246" xfId="0" applyNumberFormat="1" applyBorder="1"/>
    <xf numFmtId="0" fontId="0" fillId="0" borderId="246" xfId="0" applyBorder="1"/>
    <xf numFmtId="4" fontId="0" fillId="0" borderId="246" xfId="0" applyNumberFormat="1" applyFill="1" applyBorder="1"/>
    <xf numFmtId="4" fontId="68" fillId="0" borderId="31" xfId="0" applyNumberFormat="1" applyFont="1" applyFill="1" applyBorder="1" applyAlignment="1">
      <alignment horizontal="right" wrapText="1" readingOrder="1"/>
    </xf>
    <xf numFmtId="4" fontId="39" fillId="0" borderId="31" xfId="0" applyNumberFormat="1" applyFont="1" applyBorder="1" applyAlignment="1">
      <alignment horizontal="right" wrapText="1" readingOrder="1"/>
    </xf>
    <xf numFmtId="4" fontId="21" fillId="0" borderId="31" xfId="0" applyNumberFormat="1" applyFont="1" applyFill="1" applyBorder="1" applyAlignment="1">
      <alignment wrapText="1" readingOrder="1"/>
    </xf>
    <xf numFmtId="4" fontId="21" fillId="0" borderId="31" xfId="0" applyNumberFormat="1" applyFont="1" applyBorder="1" applyAlignment="1">
      <alignment wrapText="1" readingOrder="1"/>
    </xf>
    <xf numFmtId="0" fontId="16" fillId="0" borderId="113" xfId="0" applyFont="1" applyFill="1" applyBorder="1" applyAlignment="1">
      <alignment horizontal="right" wrapText="1" readingOrder="1"/>
    </xf>
    <xf numFmtId="0" fontId="16" fillId="0" borderId="120" xfId="0" applyFont="1" applyFill="1" applyBorder="1" applyAlignment="1">
      <alignment horizontal="right" wrapText="1" readingOrder="1"/>
    </xf>
    <xf numFmtId="4" fontId="13" fillId="0" borderId="50" xfId="0" applyNumberFormat="1" applyFont="1" applyFill="1" applyBorder="1" applyAlignment="1">
      <alignment horizontal="right" wrapText="1" readingOrder="1"/>
    </xf>
    <xf numFmtId="4" fontId="13" fillId="0" borderId="67" xfId="0" applyNumberFormat="1" applyFont="1" applyFill="1" applyBorder="1" applyAlignment="1">
      <alignment horizontal="right" wrapText="1" readingOrder="1"/>
    </xf>
    <xf numFmtId="4" fontId="2" fillId="0" borderId="67" xfId="0" applyNumberFormat="1" applyFont="1" applyFill="1" applyBorder="1" applyAlignment="1">
      <alignment horizontal="right" wrapText="1" readingOrder="1"/>
    </xf>
    <xf numFmtId="4" fontId="44" fillId="0" borderId="0" xfId="0" applyNumberFormat="1" applyFont="1" applyFill="1" applyBorder="1" applyAlignment="1">
      <alignment wrapText="1"/>
    </xf>
    <xf numFmtId="4" fontId="44" fillId="0" borderId="0" xfId="0" applyNumberFormat="1" applyFont="1" applyFill="1" applyBorder="1" applyAlignment="1">
      <alignment horizontal="right" wrapText="1" readingOrder="1"/>
    </xf>
    <xf numFmtId="4" fontId="70" fillId="0" borderId="0" xfId="0" applyNumberFormat="1" applyFont="1" applyFill="1" applyBorder="1" applyAlignment="1">
      <alignment horizontal="right" vertical="center" wrapText="1" readingOrder="1"/>
    </xf>
    <xf numFmtId="0" fontId="69" fillId="0" borderId="0" xfId="0" applyFont="1"/>
    <xf numFmtId="0" fontId="64" fillId="0" borderId="0" xfId="0" applyFont="1" applyAlignment="1">
      <alignment wrapText="1"/>
    </xf>
    <xf numFmtId="0" fontId="69" fillId="0" borderId="0" xfId="0" applyFont="1" applyFill="1"/>
    <xf numFmtId="0" fontId="13" fillId="0" borderId="0" xfId="0" applyFont="1" applyAlignment="1">
      <alignment wrapText="1"/>
    </xf>
    <xf numFmtId="0" fontId="49" fillId="0" borderId="240" xfId="0" applyFont="1" applyFill="1" applyBorder="1" applyAlignment="1">
      <alignment horizontal="right"/>
    </xf>
    <xf numFmtId="0" fontId="49" fillId="0" borderId="124" xfId="0" applyFont="1" applyFill="1" applyBorder="1" applyAlignment="1">
      <alignment horizontal="right"/>
    </xf>
    <xf numFmtId="0" fontId="7" fillId="0" borderId="24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248" xfId="0" applyFont="1" applyBorder="1"/>
    <xf numFmtId="0" fontId="3" fillId="0" borderId="249" xfId="0" applyFont="1" applyBorder="1"/>
    <xf numFmtId="0" fontId="65" fillId="0" borderId="250" xfId="0" applyFont="1" applyBorder="1"/>
    <xf numFmtId="0" fontId="71" fillId="0" borderId="0" xfId="0" applyFont="1"/>
    <xf numFmtId="0" fontId="0" fillId="0" borderId="0" xfId="0" applyAlignment="1">
      <alignment horizontal="left"/>
    </xf>
    <xf numFmtId="4" fontId="0" fillId="0" borderId="251" xfId="0" applyNumberFormat="1" applyBorder="1"/>
    <xf numFmtId="0" fontId="16" fillId="0" borderId="228" xfId="0" applyFont="1" applyFill="1" applyBorder="1" applyAlignment="1">
      <alignment horizontal="right" wrapText="1" readingOrder="1"/>
    </xf>
    <xf numFmtId="165" fontId="0" fillId="0" borderId="25" xfId="3" applyFont="1" applyBorder="1" applyAlignment="1">
      <alignment horizontal="right"/>
    </xf>
    <xf numFmtId="4" fontId="69" fillId="0" borderId="0" xfId="0" applyNumberFormat="1" applyFont="1"/>
    <xf numFmtId="0" fontId="69" fillId="0" borderId="0" xfId="0" applyFont="1" applyFill="1" applyBorder="1"/>
    <xf numFmtId="4" fontId="69" fillId="0" borderId="0" xfId="0" applyNumberFormat="1" applyFont="1" applyFill="1" applyBorder="1"/>
    <xf numFmtId="4" fontId="72" fillId="0" borderId="0" xfId="0" applyNumberFormat="1" applyFont="1" applyFill="1" applyBorder="1" applyAlignment="1">
      <alignment horizontal="center"/>
    </xf>
    <xf numFmtId="4" fontId="27" fillId="0" borderId="46" xfId="0" applyNumberFormat="1" applyFont="1" applyFill="1" applyBorder="1" applyAlignment="1">
      <alignment horizontal="right" wrapText="1" readingOrder="1"/>
    </xf>
    <xf numFmtId="4" fontId="1" fillId="0" borderId="1" xfId="0" applyNumberFormat="1" applyFont="1" applyFill="1" applyBorder="1" applyAlignment="1">
      <alignment horizontal="right" wrapText="1" readingOrder="1"/>
    </xf>
    <xf numFmtId="9" fontId="1" fillId="0" borderId="1" xfId="0" applyNumberFormat="1" applyFont="1" applyFill="1" applyBorder="1" applyAlignment="1">
      <alignment wrapText="1" readingOrder="1"/>
    </xf>
    <xf numFmtId="4" fontId="1" fillId="0" borderId="1" xfId="0" applyNumberFormat="1" applyFont="1" applyFill="1" applyBorder="1" applyAlignment="1">
      <alignment wrapText="1" readingOrder="1"/>
    </xf>
    <xf numFmtId="4" fontId="1" fillId="0" borderId="0" xfId="0" applyNumberFormat="1" applyFont="1" applyFill="1" applyBorder="1" applyAlignment="1">
      <alignment horizontal="right" wrapText="1" readingOrder="1"/>
    </xf>
    <xf numFmtId="0" fontId="2" fillId="0" borderId="0" xfId="0" applyFont="1" applyFill="1" applyAlignment="1">
      <alignment wrapText="1"/>
    </xf>
    <xf numFmtId="4" fontId="1" fillId="0" borderId="0" xfId="0" applyNumberFormat="1" applyFont="1" applyFill="1" applyBorder="1" applyAlignment="1">
      <alignment wrapText="1" readingOrder="1"/>
    </xf>
    <xf numFmtId="4" fontId="2" fillId="0" borderId="0" xfId="0" applyNumberFormat="1" applyFont="1" applyFill="1" applyAlignment="1">
      <alignment wrapText="1"/>
    </xf>
    <xf numFmtId="9" fontId="2" fillId="0" borderId="0" xfId="0" applyNumberFormat="1" applyFont="1" applyFill="1" applyAlignment="1">
      <alignment wrapText="1"/>
    </xf>
    <xf numFmtId="4" fontId="2" fillId="0" borderId="0" xfId="0" applyNumberFormat="1" applyFont="1" applyAlignment="1">
      <alignment wrapText="1"/>
    </xf>
    <xf numFmtId="9" fontId="2" fillId="0" borderId="0" xfId="0" applyNumberFormat="1" applyFont="1" applyAlignment="1">
      <alignment wrapText="1"/>
    </xf>
    <xf numFmtId="4" fontId="49" fillId="0" borderId="0" xfId="0" applyNumberFormat="1" applyFont="1" applyAlignment="1">
      <alignment wrapText="1"/>
    </xf>
    <xf numFmtId="0" fontId="49" fillId="0" borderId="0" xfId="0" applyFont="1" applyAlignment="1">
      <alignment wrapText="1"/>
    </xf>
    <xf numFmtId="9" fontId="49" fillId="0" borderId="0" xfId="0" applyNumberFormat="1" applyFont="1" applyAlignment="1">
      <alignment wrapText="1"/>
    </xf>
    <xf numFmtId="4" fontId="74" fillId="0" borderId="0" xfId="0" applyNumberFormat="1" applyFont="1"/>
    <xf numFmtId="9" fontId="73" fillId="0" borderId="0" xfId="0" applyNumberFormat="1" applyFont="1"/>
    <xf numFmtId="4" fontId="73" fillId="0" borderId="0" xfId="0" applyNumberFormat="1" applyFont="1"/>
    <xf numFmtId="0" fontId="75" fillId="0" borderId="0" xfId="0" applyFont="1" applyFill="1" applyAlignment="1">
      <alignment wrapText="1"/>
    </xf>
    <xf numFmtId="4" fontId="76" fillId="0" borderId="0" xfId="0" applyNumberFormat="1" applyFont="1" applyFill="1" applyAlignment="1">
      <alignment wrapText="1"/>
    </xf>
    <xf numFmtId="4" fontId="75" fillId="0" borderId="0" xfId="0" applyNumberFormat="1" applyFont="1" applyFill="1" applyBorder="1" applyAlignment="1">
      <alignment horizontal="right" wrapText="1" readingOrder="1"/>
    </xf>
    <xf numFmtId="4" fontId="76" fillId="0" borderId="0" xfId="0" applyNumberFormat="1" applyFont="1" applyFill="1" applyBorder="1" applyAlignment="1">
      <alignment wrapText="1" readingOrder="1"/>
    </xf>
    <xf numFmtId="4" fontId="75" fillId="0" borderId="0" xfId="0" applyNumberFormat="1" applyFont="1" applyFill="1" applyAlignment="1">
      <alignment wrapText="1"/>
    </xf>
    <xf numFmtId="9" fontId="75" fillId="0" borderId="0" xfId="0" applyNumberFormat="1" applyFont="1" applyFill="1" applyBorder="1" applyAlignment="1">
      <alignment horizontal="right" wrapText="1" readingOrder="1"/>
    </xf>
    <xf numFmtId="4" fontId="75" fillId="0" borderId="0" xfId="0" applyNumberFormat="1" applyFont="1" applyFill="1" applyBorder="1" applyAlignment="1">
      <alignment wrapText="1" readingOrder="1"/>
    </xf>
    <xf numFmtId="0" fontId="77" fillId="0" borderId="0" xfId="0" applyFont="1" applyFill="1"/>
    <xf numFmtId="4" fontId="78" fillId="0" borderId="0" xfId="0" applyNumberFormat="1" applyFont="1" applyFill="1"/>
    <xf numFmtId="9" fontId="75" fillId="0" borderId="0" xfId="0" applyNumberFormat="1" applyFont="1" applyFill="1" applyAlignment="1">
      <alignment wrapText="1"/>
    </xf>
    <xf numFmtId="4" fontId="75" fillId="0" borderId="0" xfId="0" applyNumberFormat="1" applyFont="1" applyAlignment="1">
      <alignment wrapText="1"/>
    </xf>
    <xf numFmtId="0" fontId="75" fillId="0" borderId="0" xfId="0" applyFont="1" applyAlignment="1">
      <alignment wrapText="1"/>
    </xf>
    <xf numFmtId="0" fontId="26" fillId="0" borderId="0" xfId="0" applyFont="1" applyAlignment="1">
      <alignment horizontal="center" wrapText="1" readingOrder="1"/>
    </xf>
    <xf numFmtId="0" fontId="13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6" fillId="0" borderId="0" xfId="0" applyFont="1" applyAlignment="1">
      <alignment horizontal="left" wrapText="1" readingOrder="1"/>
    </xf>
    <xf numFmtId="0" fontId="26" fillId="0" borderId="0" xfId="0" applyFont="1" applyFill="1" applyAlignment="1">
      <alignment horizontal="left" wrapText="1" readingOrder="1"/>
    </xf>
    <xf numFmtId="0" fontId="27" fillId="0" borderId="0" xfId="0" applyFont="1" applyAlignment="1">
      <alignment horizontal="center" wrapText="1" readingOrder="1"/>
    </xf>
    <xf numFmtId="0" fontId="30" fillId="0" borderId="0" xfId="0" applyFont="1" applyAlignment="1">
      <alignment horizontal="right" wrapText="1" readingOrder="1"/>
    </xf>
    <xf numFmtId="0" fontId="15" fillId="0" borderId="0" xfId="0" applyFont="1" applyAlignment="1">
      <alignment horizontal="right" wrapText="1"/>
    </xf>
    <xf numFmtId="0" fontId="30" fillId="0" borderId="0" xfId="0" applyFont="1" applyAlignment="1">
      <alignment horizontal="center" wrapText="1" readingOrder="1"/>
    </xf>
    <xf numFmtId="0" fontId="27" fillId="0" borderId="0" xfId="0" applyFont="1" applyAlignment="1">
      <alignment horizontal="left" wrapText="1" readingOrder="1"/>
    </xf>
    <xf numFmtId="0" fontId="37" fillId="0" borderId="0" xfId="0" applyFont="1" applyAlignment="1">
      <alignment horizontal="center" wrapText="1" readingOrder="1"/>
    </xf>
    <xf numFmtId="0" fontId="27" fillId="0" borderId="43" xfId="0" applyFont="1" applyBorder="1" applyAlignment="1">
      <alignment horizontal="center" vertical="center" wrapText="1" readingOrder="1"/>
    </xf>
    <xf numFmtId="0" fontId="27" fillId="0" borderId="99" xfId="0" applyFont="1" applyBorder="1" applyAlignment="1">
      <alignment horizontal="center" vertical="center" wrapText="1" readingOrder="1"/>
    </xf>
    <xf numFmtId="0" fontId="27" fillId="0" borderId="44" xfId="0" applyFont="1" applyBorder="1" applyAlignment="1">
      <alignment horizontal="center" vertical="center" wrapText="1" readingOrder="1"/>
    </xf>
    <xf numFmtId="0" fontId="27" fillId="0" borderId="35" xfId="0" applyFont="1" applyBorder="1" applyAlignment="1">
      <alignment horizontal="center" vertical="center" wrapText="1" readingOrder="1"/>
    </xf>
    <xf numFmtId="0" fontId="30" fillId="0" borderId="0" xfId="0" applyFont="1" applyAlignment="1">
      <alignment horizontal="left" wrapText="1" readingOrder="1"/>
    </xf>
    <xf numFmtId="0" fontId="16" fillId="0" borderId="0" xfId="0" applyFont="1" applyAlignment="1">
      <alignment horizontal="center" wrapText="1" readingOrder="1"/>
    </xf>
    <xf numFmtId="0" fontId="14" fillId="0" borderId="0" xfId="0" applyFont="1" applyAlignment="1">
      <alignment horizontal="left" wrapText="1" readingOrder="1"/>
    </xf>
    <xf numFmtId="0" fontId="27" fillId="0" borderId="151" xfId="0" applyFont="1" applyBorder="1" applyAlignment="1">
      <alignment horizontal="center" vertical="center" wrapText="1" readingOrder="1"/>
    </xf>
    <xf numFmtId="0" fontId="27" fillId="0" borderId="152" xfId="0" applyFont="1" applyBorder="1" applyAlignment="1">
      <alignment horizontal="center" vertical="center" wrapText="1" readingOrder="1"/>
    </xf>
    <xf numFmtId="0" fontId="30" fillId="0" borderId="0" xfId="0" applyFont="1" applyFill="1" applyAlignment="1">
      <alignment horizontal="left" wrapText="1" readingOrder="1"/>
    </xf>
    <xf numFmtId="0" fontId="16" fillId="0" borderId="0" xfId="0" applyFont="1" applyAlignment="1">
      <alignment horizontal="left" wrapText="1" readingOrder="1"/>
    </xf>
    <xf numFmtId="0" fontId="14" fillId="0" borderId="0" xfId="0" applyFont="1" applyAlignment="1">
      <alignment horizontal="center" wrapText="1" readingOrder="1"/>
    </xf>
    <xf numFmtId="0" fontId="13" fillId="0" borderId="29" xfId="0" applyFont="1" applyBorder="1" applyAlignment="1">
      <alignment horizontal="left" wrapText="1"/>
    </xf>
    <xf numFmtId="0" fontId="16" fillId="0" borderId="29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 readingOrder="1"/>
    </xf>
    <xf numFmtId="0" fontId="17" fillId="0" borderId="0" xfId="0" applyFont="1" applyAlignment="1">
      <alignment horizontal="left" wrapText="1" readingOrder="1"/>
    </xf>
    <xf numFmtId="0" fontId="17" fillId="0" borderId="154" xfId="0" applyFont="1" applyBorder="1" applyAlignment="1">
      <alignment horizontal="center" vertical="center" wrapText="1" readingOrder="1"/>
    </xf>
    <xf numFmtId="0" fontId="17" fillId="0" borderId="157" xfId="0" applyFont="1" applyBorder="1" applyAlignment="1">
      <alignment horizontal="center" vertical="center" wrapText="1" readingOrder="1"/>
    </xf>
    <xf numFmtId="0" fontId="17" fillId="0" borderId="87" xfId="0" applyFont="1" applyBorder="1" applyAlignment="1">
      <alignment horizontal="center" vertical="center" wrapText="1" readingOrder="1"/>
    </xf>
    <xf numFmtId="0" fontId="17" fillId="0" borderId="153" xfId="0" applyFont="1" applyBorder="1" applyAlignment="1">
      <alignment horizontal="center" vertical="center" wrapText="1" readingOrder="1"/>
    </xf>
    <xf numFmtId="0" fontId="17" fillId="0" borderId="72" xfId="0" applyFont="1" applyBorder="1" applyAlignment="1">
      <alignment horizontal="center" vertical="center" wrapText="1" readingOrder="1"/>
    </xf>
    <xf numFmtId="0" fontId="17" fillId="0" borderId="31" xfId="0" applyFont="1" applyBorder="1" applyAlignment="1">
      <alignment horizontal="center" vertical="center" wrapText="1" readingOrder="1"/>
    </xf>
    <xf numFmtId="0" fontId="17" fillId="0" borderId="87" xfId="0" applyFont="1" applyBorder="1" applyAlignment="1">
      <alignment horizontal="center" vertical="center" readingOrder="1"/>
    </xf>
    <xf numFmtId="0" fontId="17" fillId="0" borderId="153" xfId="0" applyFont="1" applyBorder="1" applyAlignment="1">
      <alignment horizontal="center" vertical="center" readingOrder="1"/>
    </xf>
    <xf numFmtId="0" fontId="14" fillId="3" borderId="61" xfId="0" applyFont="1" applyFill="1" applyBorder="1" applyAlignment="1">
      <alignment horizontal="center" wrapText="1" readingOrder="1"/>
    </xf>
    <xf numFmtId="0" fontId="14" fillId="3" borderId="42" xfId="0" applyFont="1" applyFill="1" applyBorder="1" applyAlignment="1">
      <alignment horizontal="center" wrapText="1" readingOrder="1"/>
    </xf>
    <xf numFmtId="0" fontId="17" fillId="0" borderId="155" xfId="0" applyFont="1" applyBorder="1" applyAlignment="1">
      <alignment horizontal="center" vertical="center" wrapText="1" readingOrder="1"/>
    </xf>
    <xf numFmtId="0" fontId="17" fillId="0" borderId="156" xfId="0" applyFont="1" applyBorder="1" applyAlignment="1">
      <alignment horizontal="center" vertical="center" wrapText="1" readingOrder="1"/>
    </xf>
    <xf numFmtId="0" fontId="17" fillId="0" borderId="154" xfId="0" applyFont="1" applyBorder="1" applyAlignment="1">
      <alignment horizontal="center" vertical="center" readingOrder="1"/>
    </xf>
    <xf numFmtId="0" fontId="17" fillId="0" borderId="155" xfId="0" applyFont="1" applyBorder="1" applyAlignment="1">
      <alignment horizontal="center" vertical="center" readingOrder="1"/>
    </xf>
    <xf numFmtId="0" fontId="17" fillId="0" borderId="156" xfId="0" applyFont="1" applyBorder="1" applyAlignment="1">
      <alignment horizontal="center" vertical="center" readingOrder="1"/>
    </xf>
    <xf numFmtId="0" fontId="14" fillId="3" borderId="39" xfId="0" applyFont="1" applyFill="1" applyBorder="1" applyAlignment="1">
      <alignment horizontal="center" wrapText="1" readingOrder="1"/>
    </xf>
    <xf numFmtId="0" fontId="2" fillId="0" borderId="0" xfId="0" applyFont="1" applyAlignment="1">
      <alignment horizontal="center" wrapText="1" readingOrder="1"/>
    </xf>
    <xf numFmtId="0" fontId="2" fillId="0" borderId="0" xfId="0" applyFont="1" applyAlignment="1">
      <alignment horizontal="left" wrapText="1" readingOrder="1"/>
    </xf>
    <xf numFmtId="0" fontId="13" fillId="0" borderId="0" xfId="0" applyFont="1" applyBorder="1" applyAlignment="1">
      <alignment horizontal="left" wrapText="1"/>
    </xf>
    <xf numFmtId="0" fontId="20" fillId="0" borderId="154" xfId="0" applyFont="1" applyBorder="1" applyAlignment="1">
      <alignment horizontal="center" vertical="center" wrapText="1" readingOrder="1"/>
    </xf>
    <xf numFmtId="0" fontId="20" fillId="0" borderId="155" xfId="0" applyFont="1" applyBorder="1" applyAlignment="1">
      <alignment horizontal="center" vertical="center" wrapText="1" readingOrder="1"/>
    </xf>
    <xf numFmtId="0" fontId="20" fillId="0" borderId="157" xfId="0" applyFont="1" applyBorder="1" applyAlignment="1">
      <alignment horizontal="center" vertical="center" wrapText="1" readingOrder="1"/>
    </xf>
    <xf numFmtId="0" fontId="20" fillId="0" borderId="87" xfId="0" applyFont="1" applyBorder="1" applyAlignment="1">
      <alignment horizontal="center" vertical="center" wrapText="1" readingOrder="1"/>
    </xf>
    <xf numFmtId="0" fontId="20" fillId="0" borderId="153" xfId="0" applyFont="1" applyBorder="1" applyAlignment="1">
      <alignment horizontal="center" vertical="center" wrapText="1" readingOrder="1"/>
    </xf>
    <xf numFmtId="0" fontId="20" fillId="0" borderId="87" xfId="0" applyFont="1" applyBorder="1" applyAlignment="1">
      <alignment horizontal="center" vertical="center" readingOrder="1"/>
    </xf>
    <xf numFmtId="0" fontId="20" fillId="0" borderId="153" xfId="0" applyFont="1" applyBorder="1" applyAlignment="1">
      <alignment horizontal="center" vertical="center" readingOrder="1"/>
    </xf>
    <xf numFmtId="0" fontId="20" fillId="0" borderId="154" xfId="0" applyFont="1" applyBorder="1" applyAlignment="1">
      <alignment horizontal="center" vertical="center" readingOrder="1"/>
    </xf>
    <xf numFmtId="0" fontId="20" fillId="0" borderId="155" xfId="0" applyFont="1" applyBorder="1" applyAlignment="1">
      <alignment horizontal="center" vertical="center" readingOrder="1"/>
    </xf>
    <xf numFmtId="0" fontId="20" fillId="0" borderId="156" xfId="0" applyFont="1" applyBorder="1" applyAlignment="1">
      <alignment horizontal="center" vertical="center" readingOrder="1"/>
    </xf>
    <xf numFmtId="0" fontId="20" fillId="0" borderId="156" xfId="0" applyFont="1" applyBorder="1" applyAlignment="1">
      <alignment horizontal="center" vertical="center" wrapText="1" readingOrder="1"/>
    </xf>
    <xf numFmtId="0" fontId="20" fillId="0" borderId="72" xfId="0" applyFont="1" applyBorder="1" applyAlignment="1">
      <alignment horizontal="center" vertical="center" wrapText="1" readingOrder="1"/>
    </xf>
    <xf numFmtId="0" fontId="20" fillId="0" borderId="31" xfId="0" applyFont="1" applyBorder="1" applyAlignment="1">
      <alignment horizontal="center" vertical="center" wrapText="1" readingOrder="1"/>
    </xf>
    <xf numFmtId="0" fontId="20" fillId="0" borderId="58" xfId="0" applyFont="1" applyBorder="1" applyAlignment="1">
      <alignment horizontal="center" vertical="center" wrapText="1" readingOrder="1"/>
    </xf>
    <xf numFmtId="0" fontId="20" fillId="0" borderId="72" xfId="0" applyFont="1" applyBorder="1" applyAlignment="1">
      <alignment horizontal="center" vertical="center" readingOrder="1"/>
    </xf>
    <xf numFmtId="0" fontId="20" fillId="0" borderId="31" xfId="0" applyFont="1" applyBorder="1" applyAlignment="1">
      <alignment horizontal="center" vertical="center" readingOrder="1"/>
    </xf>
    <xf numFmtId="0" fontId="20" fillId="0" borderId="58" xfId="0" applyFont="1" applyBorder="1" applyAlignment="1">
      <alignment horizontal="center" vertical="center" readingOrder="1"/>
    </xf>
    <xf numFmtId="0" fontId="13" fillId="0" borderId="0" xfId="0" applyFont="1" applyAlignment="1">
      <alignment horizontal="left" wrapText="1" readingOrder="1"/>
    </xf>
    <xf numFmtId="0" fontId="14" fillId="3" borderId="107" xfId="0" applyFont="1" applyFill="1" applyBorder="1" applyAlignment="1">
      <alignment horizontal="center" vertical="center" wrapText="1" readingOrder="1"/>
    </xf>
    <xf numFmtId="0" fontId="14" fillId="3" borderId="106" xfId="0" applyFont="1" applyFill="1" applyBorder="1" applyAlignment="1">
      <alignment horizontal="center" vertical="center" wrapText="1" readingOrder="1"/>
    </xf>
    <xf numFmtId="0" fontId="14" fillId="3" borderId="61" xfId="0" applyFont="1" applyFill="1" applyBorder="1" applyAlignment="1">
      <alignment horizontal="center" vertical="center" wrapText="1" readingOrder="1"/>
    </xf>
    <xf numFmtId="0" fontId="14" fillId="3" borderId="42" xfId="0" applyFont="1" applyFill="1" applyBorder="1" applyAlignment="1">
      <alignment horizontal="center" vertical="center" wrapText="1" readingOrder="1"/>
    </xf>
    <xf numFmtId="0" fontId="14" fillId="0" borderId="158" xfId="0" applyFont="1" applyBorder="1" applyAlignment="1">
      <alignment horizontal="center" wrapText="1" readingOrder="1"/>
    </xf>
    <xf numFmtId="0" fontId="14" fillId="0" borderId="111" xfId="0" applyFont="1" applyBorder="1" applyAlignment="1">
      <alignment horizontal="center" wrapText="1" readingOrder="1"/>
    </xf>
    <xf numFmtId="0" fontId="17" fillId="0" borderId="0" xfId="0" applyFont="1" applyAlignment="1">
      <alignment wrapText="1" readingOrder="1"/>
    </xf>
    <xf numFmtId="0" fontId="17" fillId="0" borderId="43" xfId="0" applyFont="1" applyBorder="1" applyAlignment="1">
      <alignment horizontal="center" vertical="center" wrapText="1" readingOrder="1"/>
    </xf>
    <xf numFmtId="0" fontId="17" fillId="0" borderId="99" xfId="0" applyFont="1" applyBorder="1" applyAlignment="1">
      <alignment horizontal="center" vertical="center" wrapText="1" readingOrder="1"/>
    </xf>
    <xf numFmtId="0" fontId="17" fillId="0" borderId="29" xfId="0" applyFont="1" applyBorder="1" applyAlignment="1">
      <alignment horizontal="center" wrapText="1"/>
    </xf>
    <xf numFmtId="0" fontId="17" fillId="0" borderId="44" xfId="0" applyFont="1" applyBorder="1" applyAlignment="1">
      <alignment horizontal="center" vertical="center" wrapText="1" readingOrder="1"/>
    </xf>
    <xf numFmtId="0" fontId="17" fillId="0" borderId="35" xfId="0" applyFont="1" applyBorder="1" applyAlignment="1">
      <alignment horizontal="center" vertical="center" wrapText="1" readingOrder="1"/>
    </xf>
    <xf numFmtId="0" fontId="17" fillId="0" borderId="151" xfId="0" applyFont="1" applyBorder="1" applyAlignment="1">
      <alignment horizontal="center" vertical="center" wrapText="1" readingOrder="1"/>
    </xf>
    <xf numFmtId="0" fontId="17" fillId="0" borderId="152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wrapText="1"/>
    </xf>
    <xf numFmtId="0" fontId="19" fillId="0" borderId="159" xfId="0" applyFont="1" applyBorder="1" applyAlignment="1">
      <alignment horizontal="center" wrapText="1" readingOrder="1"/>
    </xf>
    <xf numFmtId="0" fontId="6" fillId="0" borderId="151" xfId="0" applyFont="1" applyBorder="1" applyAlignment="1">
      <alignment horizontal="center" vertical="center" wrapText="1" readingOrder="1"/>
    </xf>
    <xf numFmtId="0" fontId="6" fillId="0" borderId="160" xfId="0" applyFont="1" applyBorder="1" applyAlignment="1">
      <alignment horizontal="center" vertical="center" wrapText="1" readingOrder="1"/>
    </xf>
    <xf numFmtId="0" fontId="6" fillId="0" borderId="45" xfId="0" applyFont="1" applyBorder="1" applyAlignment="1">
      <alignment horizontal="center" vertical="center" wrapText="1" readingOrder="1"/>
    </xf>
    <xf numFmtId="0" fontId="6" fillId="0" borderId="41" xfId="0" applyFont="1" applyBorder="1" applyAlignment="1">
      <alignment horizontal="center" vertical="center" wrapText="1" readingOrder="1"/>
    </xf>
    <xf numFmtId="0" fontId="6" fillId="0" borderId="46" xfId="0" applyFont="1" applyBorder="1" applyAlignment="1">
      <alignment horizontal="center" vertical="center" wrapText="1" readingOrder="1"/>
    </xf>
    <xf numFmtId="0" fontId="6" fillId="0" borderId="112" xfId="0" applyFont="1" applyBorder="1" applyAlignment="1">
      <alignment horizontal="center" vertical="center" wrapText="1" readingOrder="1"/>
    </xf>
    <xf numFmtId="0" fontId="6" fillId="0" borderId="33" xfId="0" applyFont="1" applyBorder="1" applyAlignment="1">
      <alignment horizontal="center" vertical="center" wrapText="1" readingOrder="1"/>
    </xf>
    <xf numFmtId="0" fontId="20" fillId="0" borderId="161" xfId="0" applyFont="1" applyBorder="1" applyAlignment="1">
      <alignment horizontal="right" wrapText="1" readingOrder="1"/>
    </xf>
    <xf numFmtId="0" fontId="20" fillId="0" borderId="162" xfId="0" applyFont="1" applyBorder="1" applyAlignment="1">
      <alignment horizontal="right" wrapText="1" readingOrder="1"/>
    </xf>
    <xf numFmtId="0" fontId="20" fillId="0" borderId="163" xfId="0" applyFont="1" applyBorder="1" applyAlignment="1">
      <alignment horizontal="right" wrapText="1" readingOrder="1"/>
    </xf>
    <xf numFmtId="0" fontId="20" fillId="0" borderId="0" xfId="0" applyFont="1" applyAlignment="1">
      <alignment horizontal="left" wrapText="1" readingOrder="1"/>
    </xf>
    <xf numFmtId="0" fontId="20" fillId="0" borderId="0" xfId="0" applyFont="1" applyAlignment="1">
      <alignment horizontal="center" wrapText="1" readingOrder="1"/>
    </xf>
    <xf numFmtId="0" fontId="19" fillId="0" borderId="49" xfId="0" applyFont="1" applyBorder="1" applyAlignment="1">
      <alignment horizontal="center" wrapText="1" readingOrder="1"/>
    </xf>
    <xf numFmtId="0" fontId="19" fillId="0" borderId="0" xfId="0" applyFont="1" applyAlignment="1">
      <alignment horizontal="left" wrapText="1" readingOrder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 wrapText="1" readingOrder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1" fillId="0" borderId="1" xfId="0" applyFont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21" fillId="0" borderId="0" xfId="0" applyFont="1" applyAlignment="1">
      <alignment horizontal="center"/>
    </xf>
    <xf numFmtId="0" fontId="14" fillId="0" borderId="64" xfId="0" applyFont="1" applyBorder="1" applyAlignment="1">
      <alignment horizontal="center" vertical="center" wrapText="1" readingOrder="1"/>
    </xf>
    <xf numFmtId="0" fontId="14" fillId="0" borderId="50" xfId="0" applyFont="1" applyBorder="1" applyAlignment="1">
      <alignment horizontal="center" vertical="center" wrapText="1" readingOrder="1"/>
    </xf>
    <xf numFmtId="0" fontId="14" fillId="0" borderId="211" xfId="0" applyFont="1" applyBorder="1" applyAlignment="1">
      <alignment horizontal="center" vertical="center" wrapText="1" readingOrder="1"/>
    </xf>
    <xf numFmtId="0" fontId="14" fillId="0" borderId="212" xfId="0" applyFont="1" applyBorder="1" applyAlignment="1">
      <alignment horizontal="center" vertical="center" wrapText="1" readingOrder="1"/>
    </xf>
    <xf numFmtId="0" fontId="14" fillId="0" borderId="12" xfId="0" applyFont="1" applyBorder="1" applyAlignment="1">
      <alignment horizontal="center" wrapText="1" readingOrder="1"/>
    </xf>
    <xf numFmtId="0" fontId="14" fillId="0" borderId="28" xfId="0" applyFont="1" applyBorder="1" applyAlignment="1">
      <alignment horizontal="center" wrapText="1" readingOrder="1"/>
    </xf>
    <xf numFmtId="0" fontId="14" fillId="0" borderId="88" xfId="0" applyFont="1" applyBorder="1" applyAlignment="1">
      <alignment horizontal="center" wrapText="1" readingOrder="1"/>
    </xf>
    <xf numFmtId="0" fontId="14" fillId="0" borderId="69" xfId="0" applyFont="1" applyBorder="1" applyAlignment="1">
      <alignment horizontal="center" vertical="center" readingOrder="1"/>
    </xf>
    <xf numFmtId="0" fontId="14" fillId="0" borderId="77" xfId="0" applyFont="1" applyBorder="1" applyAlignment="1">
      <alignment horizontal="center" vertical="center" readingOrder="1"/>
    </xf>
    <xf numFmtId="0" fontId="14" fillId="0" borderId="169" xfId="0" applyFont="1" applyBorder="1" applyAlignment="1">
      <alignment horizontal="center" readingOrder="1"/>
    </xf>
    <xf numFmtId="0" fontId="14" fillId="0" borderId="21" xfId="0" applyFont="1" applyBorder="1" applyAlignment="1">
      <alignment horizontal="center" readingOrder="1"/>
    </xf>
    <xf numFmtId="0" fontId="14" fillId="0" borderId="170" xfId="0" applyFont="1" applyBorder="1" applyAlignment="1">
      <alignment horizontal="center" readingOrder="1"/>
    </xf>
    <xf numFmtId="0" fontId="14" fillId="0" borderId="173" xfId="0" applyFont="1" applyBorder="1" applyAlignment="1">
      <alignment horizontal="center" vertical="center" readingOrder="1"/>
    </xf>
    <xf numFmtId="0" fontId="14" fillId="0" borderId="75" xfId="0" applyFont="1" applyBorder="1" applyAlignment="1">
      <alignment horizontal="center" vertical="center" readingOrder="1"/>
    </xf>
    <xf numFmtId="0" fontId="14" fillId="0" borderId="175" xfId="0" applyFont="1" applyBorder="1" applyAlignment="1">
      <alignment horizontal="center" vertical="center" readingOrder="1"/>
    </xf>
    <xf numFmtId="0" fontId="14" fillId="0" borderId="78" xfId="0" applyFont="1" applyBorder="1" applyAlignment="1">
      <alignment horizontal="center" vertical="center" readingOrder="1"/>
    </xf>
    <xf numFmtId="0" fontId="14" fillId="0" borderId="167" xfId="0" applyFont="1" applyBorder="1" applyAlignment="1">
      <alignment horizontal="center" vertical="center" readingOrder="1"/>
    </xf>
    <xf numFmtId="0" fontId="14" fillId="0" borderId="168" xfId="0" applyFont="1" applyBorder="1" applyAlignment="1">
      <alignment horizontal="center" vertical="center" readingOrder="1"/>
    </xf>
    <xf numFmtId="0" fontId="16" fillId="0" borderId="0" xfId="0" applyFont="1" applyBorder="1" applyAlignment="1">
      <alignment horizontal="left" wrapText="1"/>
    </xf>
    <xf numFmtId="0" fontId="14" fillId="0" borderId="164" xfId="0" applyFont="1" applyBorder="1" applyAlignment="1">
      <alignment horizontal="center" readingOrder="1"/>
    </xf>
    <xf numFmtId="0" fontId="14" fillId="0" borderId="165" xfId="0" applyFont="1" applyBorder="1" applyAlignment="1">
      <alignment horizontal="center" readingOrder="1"/>
    </xf>
    <xf numFmtId="0" fontId="14" fillId="0" borderId="166" xfId="0" applyFont="1" applyBorder="1" applyAlignment="1">
      <alignment horizontal="center" readingOrder="1"/>
    </xf>
    <xf numFmtId="0" fontId="14" fillId="0" borderId="72" xfId="0" applyFont="1" applyBorder="1" applyAlignment="1">
      <alignment horizontal="center" vertical="center" readingOrder="1"/>
    </xf>
    <xf numFmtId="0" fontId="14" fillId="0" borderId="31" xfId="0" applyFont="1" applyBorder="1" applyAlignment="1">
      <alignment horizontal="center" vertical="center" readingOrder="1"/>
    </xf>
    <xf numFmtId="0" fontId="14" fillId="0" borderId="58" xfId="0" applyFont="1" applyBorder="1" applyAlignment="1">
      <alignment horizontal="center" vertical="center" readingOrder="1"/>
    </xf>
    <xf numFmtId="0" fontId="14" fillId="0" borderId="22" xfId="0" applyFont="1" applyBorder="1" applyAlignment="1">
      <alignment horizontal="center" readingOrder="1"/>
    </xf>
    <xf numFmtId="0" fontId="14" fillId="0" borderId="171" xfId="0" applyFont="1" applyBorder="1" applyAlignment="1">
      <alignment horizontal="center" readingOrder="1"/>
    </xf>
    <xf numFmtId="0" fontId="14" fillId="0" borderId="172" xfId="0" applyFont="1" applyBorder="1" applyAlignment="1">
      <alignment horizontal="center" readingOrder="1"/>
    </xf>
    <xf numFmtId="0" fontId="14" fillId="0" borderId="174" xfId="0" applyFont="1" applyBorder="1" applyAlignment="1">
      <alignment horizontal="center" readingOrder="1"/>
    </xf>
    <xf numFmtId="0" fontId="14" fillId="0" borderId="51" xfId="0" applyFont="1" applyBorder="1" applyAlignment="1">
      <alignment horizontal="center" vertical="center" readingOrder="1"/>
    </xf>
    <xf numFmtId="0" fontId="14" fillId="0" borderId="92" xfId="0" applyFont="1" applyBorder="1" applyAlignment="1">
      <alignment horizontal="center" vertical="center" readingOrder="1"/>
    </xf>
    <xf numFmtId="0" fontId="14" fillId="0" borderId="12" xfId="0" applyFont="1" applyBorder="1" applyAlignment="1">
      <alignment horizontal="center" vertical="center" wrapText="1" readingOrder="1"/>
    </xf>
    <xf numFmtId="0" fontId="14" fillId="0" borderId="17" xfId="0" applyFont="1" applyBorder="1" applyAlignment="1">
      <alignment horizontal="center" vertical="center" wrapText="1" readingOrder="1"/>
    </xf>
    <xf numFmtId="0" fontId="14" fillId="3" borderId="12" xfId="0" applyFont="1" applyFill="1" applyBorder="1" applyAlignment="1">
      <alignment horizontal="center" vertical="center" wrapText="1" readingOrder="1"/>
    </xf>
    <xf numFmtId="0" fontId="14" fillId="3" borderId="28" xfId="0" applyFont="1" applyFill="1" applyBorder="1" applyAlignment="1">
      <alignment horizontal="center" vertical="center" wrapText="1" readingOrder="1"/>
    </xf>
    <xf numFmtId="0" fontId="14" fillId="3" borderId="153" xfId="0" applyFont="1" applyFill="1" applyBorder="1" applyAlignment="1">
      <alignment horizontal="center" vertical="center" wrapText="1" readingOrder="1"/>
    </xf>
    <xf numFmtId="0" fontId="14" fillId="3" borderId="17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readingOrder="1"/>
    </xf>
    <xf numFmtId="0" fontId="13" fillId="0" borderId="0" xfId="0" applyFont="1" applyAlignment="1">
      <alignment horizontal="left" readingOrder="1"/>
    </xf>
    <xf numFmtId="0" fontId="14" fillId="0" borderId="72" xfId="0" applyFont="1" applyBorder="1" applyAlignment="1">
      <alignment horizontal="center" vertical="center" wrapText="1" readingOrder="1"/>
    </xf>
    <xf numFmtId="0" fontId="14" fillId="0" borderId="58" xfId="0" applyFont="1" applyBorder="1" applyAlignment="1">
      <alignment horizontal="center" vertical="center" wrapText="1" readingOrder="1"/>
    </xf>
    <xf numFmtId="0" fontId="14" fillId="3" borderId="12" xfId="0" applyFont="1" applyFill="1" applyBorder="1" applyAlignment="1">
      <alignment horizontal="center" wrapText="1" readingOrder="1"/>
    </xf>
    <xf numFmtId="0" fontId="14" fillId="3" borderId="28" xfId="0" applyFont="1" applyFill="1" applyBorder="1" applyAlignment="1">
      <alignment horizontal="center" wrapText="1" readingOrder="1"/>
    </xf>
    <xf numFmtId="0" fontId="14" fillId="0" borderId="8" xfId="0" applyFont="1" applyBorder="1" applyAlignment="1">
      <alignment horizontal="center" vertical="center" wrapText="1" readingOrder="1"/>
    </xf>
    <xf numFmtId="0" fontId="14" fillId="0" borderId="18" xfId="0" applyFont="1" applyBorder="1" applyAlignment="1">
      <alignment horizontal="center" vertical="center" wrapText="1" readingOrder="1"/>
    </xf>
    <xf numFmtId="0" fontId="20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left" readingOrder="1"/>
    </xf>
    <xf numFmtId="0" fontId="17" fillId="0" borderId="178" xfId="0" applyFont="1" applyBorder="1" applyAlignment="1">
      <alignment horizontal="center" vertical="center" wrapText="1" readingOrder="1"/>
    </xf>
    <xf numFmtId="0" fontId="17" fillId="0" borderId="179" xfId="0" applyFont="1" applyBorder="1" applyAlignment="1">
      <alignment horizontal="center" vertical="center" wrapText="1" readingOrder="1"/>
    </xf>
    <xf numFmtId="0" fontId="17" fillId="0" borderId="180" xfId="0" applyFont="1" applyBorder="1" applyAlignment="1">
      <alignment horizontal="center" vertical="center" wrapText="1" readingOrder="1"/>
    </xf>
    <xf numFmtId="0" fontId="17" fillId="0" borderId="120" xfId="0" applyFont="1" applyBorder="1" applyAlignment="1">
      <alignment horizontal="center" vertical="center" wrapText="1" readingOrder="1"/>
    </xf>
    <xf numFmtId="0" fontId="17" fillId="0" borderId="67" xfId="0" applyFont="1" applyBorder="1" applyAlignment="1">
      <alignment horizontal="center" vertical="center" wrapText="1" readingOrder="1"/>
    </xf>
    <xf numFmtId="0" fontId="17" fillId="0" borderId="136" xfId="0" applyFont="1" applyBorder="1" applyAlignment="1">
      <alignment horizontal="center" vertical="center" wrapText="1" readingOrder="1"/>
    </xf>
    <xf numFmtId="0" fontId="17" fillId="0" borderId="121" xfId="0" applyFont="1" applyBorder="1" applyAlignment="1">
      <alignment horizontal="center" vertical="center" wrapText="1" readingOrder="1"/>
    </xf>
    <xf numFmtId="0" fontId="19" fillId="0" borderId="0" xfId="0" applyFont="1" applyAlignment="1">
      <alignment horizontal="center" wrapText="1" readingOrder="1"/>
    </xf>
    <xf numFmtId="0" fontId="17" fillId="0" borderId="181" xfId="0" applyFont="1" applyBorder="1" applyAlignment="1">
      <alignment horizontal="center" vertical="center" wrapText="1" readingOrder="1"/>
    </xf>
    <xf numFmtId="0" fontId="17" fillId="0" borderId="182" xfId="0" applyFont="1" applyBorder="1" applyAlignment="1">
      <alignment horizontal="center" vertical="center" wrapText="1" readingOrder="1"/>
    </xf>
    <xf numFmtId="0" fontId="17" fillId="0" borderId="183" xfId="0" applyFont="1" applyBorder="1" applyAlignment="1">
      <alignment horizontal="center" vertical="center" wrapText="1" readingOrder="1"/>
    </xf>
    <xf numFmtId="0" fontId="17" fillId="0" borderId="7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 wrapText="1" readingOrder="1"/>
    </xf>
    <xf numFmtId="0" fontId="17" fillId="0" borderId="176" xfId="0" applyFont="1" applyBorder="1" applyAlignment="1">
      <alignment horizontal="center" vertical="center" wrapText="1" readingOrder="1"/>
    </xf>
    <xf numFmtId="0" fontId="17" fillId="0" borderId="130" xfId="0" applyFont="1" applyBorder="1" applyAlignment="1">
      <alignment horizontal="center" vertical="center" wrapText="1" readingOrder="1"/>
    </xf>
    <xf numFmtId="0" fontId="17" fillId="0" borderId="177" xfId="0" applyFont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center" vertical="center" wrapText="1" readingOrder="1"/>
    </xf>
    <xf numFmtId="0" fontId="17" fillId="0" borderId="3" xfId="0" applyFont="1" applyBorder="1" applyAlignment="1">
      <alignment horizontal="center" vertical="center" wrapText="1" readingOrder="1"/>
    </xf>
    <xf numFmtId="0" fontId="17" fillId="0" borderId="4" xfId="0" applyFont="1" applyBorder="1" applyAlignment="1">
      <alignment horizontal="center" vertical="center" wrapText="1" readingOrder="1"/>
    </xf>
    <xf numFmtId="0" fontId="17" fillId="0" borderId="176" xfId="0" applyFont="1" applyFill="1" applyBorder="1" applyAlignment="1">
      <alignment horizontal="center" vertical="center" wrapText="1" readingOrder="1"/>
    </xf>
    <xf numFmtId="0" fontId="17" fillId="0" borderId="130" xfId="0" applyFont="1" applyFill="1" applyBorder="1" applyAlignment="1">
      <alignment horizontal="center" vertical="center" wrapText="1" readingOrder="1"/>
    </xf>
    <xf numFmtId="0" fontId="17" fillId="0" borderId="177" xfId="0" applyFont="1" applyFill="1" applyBorder="1" applyAlignment="1">
      <alignment horizontal="center" vertical="center" wrapText="1" readingOrder="1"/>
    </xf>
    <xf numFmtId="0" fontId="17" fillId="0" borderId="6" xfId="0" applyFont="1" applyFill="1" applyBorder="1" applyAlignment="1">
      <alignment horizontal="center" vertical="center" wrapText="1" readingOrder="1"/>
    </xf>
    <xf numFmtId="0" fontId="17" fillId="0" borderId="3" xfId="0" applyFont="1" applyFill="1" applyBorder="1" applyAlignment="1">
      <alignment horizontal="center" vertical="center" wrapText="1" readingOrder="1"/>
    </xf>
    <xf numFmtId="0" fontId="17" fillId="0" borderId="4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left" readingOrder="1"/>
    </xf>
    <xf numFmtId="0" fontId="14" fillId="0" borderId="0" xfId="0" applyFont="1" applyFill="1" applyBorder="1" applyAlignment="1">
      <alignment horizontal="center" readingOrder="1"/>
    </xf>
    <xf numFmtId="0" fontId="14" fillId="0" borderId="0" xfId="0" applyFont="1" applyBorder="1" applyAlignment="1">
      <alignment horizontal="center" readingOrder="1"/>
    </xf>
    <xf numFmtId="0" fontId="17" fillId="0" borderId="0" xfId="0" applyFont="1" applyBorder="1" applyAlignment="1">
      <alignment horizontal="center" vertical="center" wrapText="1" readingOrder="1"/>
    </xf>
    <xf numFmtId="0" fontId="17" fillId="2" borderId="184" xfId="0" applyFont="1" applyFill="1" applyBorder="1" applyAlignment="1">
      <alignment horizontal="left" vertical="center" wrapText="1" readingOrder="1"/>
    </xf>
    <xf numFmtId="0" fontId="17" fillId="2" borderId="144" xfId="0" applyFont="1" applyFill="1" applyBorder="1" applyAlignment="1">
      <alignment horizontal="left" vertical="center" wrapText="1" readingOrder="1"/>
    </xf>
    <xf numFmtId="0" fontId="17" fillId="0" borderId="50" xfId="0" applyFont="1" applyBorder="1" applyAlignment="1">
      <alignment horizontal="center" vertical="center" wrapText="1" readingOrder="1"/>
    </xf>
    <xf numFmtId="0" fontId="17" fillId="0" borderId="185" xfId="0" applyFont="1" applyBorder="1" applyAlignment="1">
      <alignment horizontal="center" vertical="center" wrapText="1" readingOrder="1"/>
    </xf>
    <xf numFmtId="0" fontId="17" fillId="0" borderId="70" xfId="0" applyFont="1" applyBorder="1" applyAlignment="1">
      <alignment horizontal="center" vertical="center" wrapText="1" readingOrder="1"/>
    </xf>
    <xf numFmtId="0" fontId="19" fillId="0" borderId="0" xfId="0" applyFont="1" applyAlignment="1">
      <alignment horizontal="left" readingOrder="1"/>
    </xf>
    <xf numFmtId="0" fontId="17" fillId="0" borderId="233" xfId="0" applyFont="1" applyBorder="1" applyAlignment="1">
      <alignment horizontal="center" vertical="center" wrapText="1" readingOrder="1"/>
    </xf>
    <xf numFmtId="0" fontId="17" fillId="0" borderId="234" xfId="0" applyFont="1" applyBorder="1" applyAlignment="1">
      <alignment horizontal="center" vertical="center" wrapText="1" readingOrder="1"/>
    </xf>
    <xf numFmtId="0" fontId="17" fillId="0" borderId="235" xfId="0" applyFont="1" applyBorder="1" applyAlignment="1">
      <alignment horizontal="center" vertical="center" wrapText="1" readingOrder="1"/>
    </xf>
    <xf numFmtId="0" fontId="17" fillId="0" borderId="173" xfId="0" applyFont="1" applyBorder="1" applyAlignment="1">
      <alignment horizontal="center" vertical="center" wrapText="1" readingOrder="1"/>
    </xf>
    <xf numFmtId="0" fontId="17" fillId="0" borderId="125" xfId="0" applyFont="1" applyBorder="1" applyAlignment="1">
      <alignment horizontal="center" vertical="center" wrapText="1" readingOrder="1"/>
    </xf>
    <xf numFmtId="0" fontId="17" fillId="0" borderId="236" xfId="0" applyFont="1" applyBorder="1" applyAlignment="1">
      <alignment horizontal="center" vertical="center" wrapText="1" readingOrder="1"/>
    </xf>
    <xf numFmtId="0" fontId="17" fillId="0" borderId="239" xfId="0" applyFont="1" applyBorder="1" applyAlignment="1">
      <alignment horizontal="center" vertical="center" wrapText="1" readingOrder="1"/>
    </xf>
    <xf numFmtId="0" fontId="13" fillId="0" borderId="120" xfId="0" applyFont="1" applyBorder="1" applyAlignment="1">
      <alignment horizontal="center" vertical="center" wrapText="1" readingOrder="1"/>
    </xf>
    <xf numFmtId="0" fontId="13" fillId="0" borderId="67" xfId="0" applyFont="1" applyBorder="1" applyAlignment="1">
      <alignment horizontal="center" vertical="center" wrapText="1" readingOrder="1"/>
    </xf>
    <xf numFmtId="0" fontId="14" fillId="0" borderId="218" xfId="0" applyFont="1" applyBorder="1" applyAlignment="1">
      <alignment horizontal="center" wrapText="1" readingOrder="1"/>
    </xf>
    <xf numFmtId="0" fontId="14" fillId="0" borderId="220" xfId="0" applyFont="1" applyBorder="1" applyAlignment="1">
      <alignment horizontal="center" wrapText="1" readingOrder="1"/>
    </xf>
    <xf numFmtId="0" fontId="13" fillId="0" borderId="136" xfId="0" applyFont="1" applyBorder="1" applyAlignment="1">
      <alignment horizontal="center" vertical="center" wrapText="1" readingOrder="1"/>
    </xf>
    <xf numFmtId="0" fontId="13" fillId="0" borderId="121" xfId="0" applyFont="1" applyBorder="1" applyAlignment="1">
      <alignment horizontal="center" vertical="center" wrapText="1" readingOrder="1"/>
    </xf>
    <xf numFmtId="0" fontId="13" fillId="4" borderId="113" xfId="0" applyFont="1" applyFill="1" applyBorder="1" applyAlignment="1">
      <alignment horizontal="center" vertical="center" wrapText="1" readingOrder="1"/>
    </xf>
    <xf numFmtId="0" fontId="13" fillId="4" borderId="69" xfId="0" applyFont="1" applyFill="1" applyBorder="1" applyAlignment="1">
      <alignment horizontal="center" vertical="center" wrapText="1" readingOrder="1"/>
    </xf>
    <xf numFmtId="0" fontId="13" fillId="4" borderId="115" xfId="0" applyFont="1" applyFill="1" applyBorder="1" applyAlignment="1">
      <alignment horizontal="center" vertical="center" wrapText="1" readingOrder="1"/>
    </xf>
    <xf numFmtId="0" fontId="13" fillId="4" borderId="120" xfId="0" applyFont="1" applyFill="1" applyBorder="1" applyAlignment="1">
      <alignment horizontal="center" vertical="center" wrapText="1" readingOrder="1"/>
    </xf>
    <xf numFmtId="0" fontId="13" fillId="4" borderId="50" xfId="0" applyFont="1" applyFill="1" applyBorder="1" applyAlignment="1">
      <alignment horizontal="center" vertical="center" wrapText="1" readingOrder="1"/>
    </xf>
    <xf numFmtId="0" fontId="13" fillId="4" borderId="67" xfId="0" applyFont="1" applyFill="1" applyBorder="1" applyAlignment="1">
      <alignment horizontal="center" vertical="center" wrapText="1" readingOrder="1"/>
    </xf>
    <xf numFmtId="0" fontId="17" fillId="0" borderId="113" xfId="0" applyFont="1" applyBorder="1" applyAlignment="1">
      <alignment horizontal="center" vertical="center" wrapText="1" readingOrder="1"/>
    </xf>
    <xf numFmtId="0" fontId="17" fillId="0" borderId="115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readingOrder="1"/>
    </xf>
    <xf numFmtId="0" fontId="17" fillId="4" borderId="63" xfId="0" applyFont="1" applyFill="1" applyBorder="1" applyAlignment="1">
      <alignment horizontal="center" vertical="center" wrapText="1" readingOrder="1"/>
    </xf>
    <xf numFmtId="0" fontId="17" fillId="4" borderId="122" xfId="0" applyFont="1" applyFill="1" applyBorder="1" applyAlignment="1">
      <alignment horizontal="center" vertical="center" wrapText="1" readingOrder="1"/>
    </xf>
    <xf numFmtId="0" fontId="13" fillId="4" borderId="136" xfId="0" applyFont="1" applyFill="1" applyBorder="1" applyAlignment="1">
      <alignment horizontal="center" vertical="center" wrapText="1" readingOrder="1"/>
    </xf>
    <xf numFmtId="0" fontId="13" fillId="4" borderId="70" xfId="0" applyFont="1" applyFill="1" applyBorder="1" applyAlignment="1">
      <alignment horizontal="center" vertical="center" wrapText="1" readingOrder="1"/>
    </xf>
    <xf numFmtId="0" fontId="13" fillId="4" borderId="121" xfId="0" applyFont="1" applyFill="1" applyBorder="1" applyAlignment="1">
      <alignment horizontal="center" vertical="center" wrapText="1" readingOrder="1"/>
    </xf>
    <xf numFmtId="0" fontId="17" fillId="4" borderId="185" xfId="0" applyFont="1" applyFill="1" applyBorder="1" applyAlignment="1">
      <alignment horizontal="center" vertical="center" wrapText="1" readingOrder="1"/>
    </xf>
    <xf numFmtId="0" fontId="17" fillId="4" borderId="186" xfId="0" applyFont="1" applyFill="1" applyBorder="1" applyAlignment="1">
      <alignment horizontal="center" vertical="center" wrapText="1" readingOrder="1"/>
    </xf>
    <xf numFmtId="0" fontId="17" fillId="0" borderId="69" xfId="0" applyFont="1" applyBorder="1" applyAlignment="1">
      <alignment horizontal="center" vertical="center" wrapText="1" readingOrder="1"/>
    </xf>
    <xf numFmtId="0" fontId="13" fillId="4" borderId="191" xfId="0" applyFont="1" applyFill="1" applyBorder="1" applyAlignment="1">
      <alignment horizontal="center" vertical="center" wrapText="1" readingOrder="1"/>
    </xf>
    <xf numFmtId="0" fontId="13" fillId="4" borderId="124" xfId="0" applyFont="1" applyFill="1" applyBorder="1" applyAlignment="1">
      <alignment horizontal="center" vertical="center" wrapText="1" readingOrder="1"/>
    </xf>
    <xf numFmtId="0" fontId="13" fillId="4" borderId="126" xfId="0" applyFont="1" applyFill="1" applyBorder="1" applyAlignment="1">
      <alignment horizontal="center" vertical="center" wrapText="1" readingOrder="1"/>
    </xf>
    <xf numFmtId="4" fontId="17" fillId="4" borderId="0" xfId="0" applyNumberFormat="1" applyFont="1" applyFill="1" applyBorder="1" applyAlignment="1">
      <alignment horizontal="right" vertical="center" wrapText="1" readingOrder="1"/>
    </xf>
    <xf numFmtId="0" fontId="17" fillId="4" borderId="0" xfId="0" applyFont="1" applyFill="1" applyBorder="1" applyAlignment="1">
      <alignment horizontal="left" vertical="center" wrapText="1" readingOrder="1"/>
    </xf>
    <xf numFmtId="0" fontId="17" fillId="4" borderId="0" xfId="0" applyFont="1" applyFill="1" applyBorder="1" applyAlignment="1">
      <alignment horizontal="right" vertical="center" wrapText="1" readingOrder="1"/>
    </xf>
    <xf numFmtId="0" fontId="17" fillId="0" borderId="187" xfId="0" applyFont="1" applyBorder="1" applyAlignment="1">
      <alignment horizontal="center" vertical="center" wrapText="1" readingOrder="1"/>
    </xf>
    <xf numFmtId="0" fontId="17" fillId="0" borderId="188" xfId="0" applyFont="1" applyBorder="1" applyAlignment="1">
      <alignment horizontal="center" vertical="center" wrapText="1" readingOrder="1"/>
    </xf>
    <xf numFmtId="0" fontId="17" fillId="0" borderId="189" xfId="0" applyFont="1" applyBorder="1" applyAlignment="1">
      <alignment horizontal="center" vertical="center" wrapText="1" readingOrder="1"/>
    </xf>
    <xf numFmtId="0" fontId="17" fillId="0" borderId="190" xfId="0" applyFont="1" applyBorder="1" applyAlignment="1">
      <alignment horizontal="center" vertical="center" wrapText="1" readingOrder="1"/>
    </xf>
    <xf numFmtId="0" fontId="17" fillId="0" borderId="116" xfId="0" applyFont="1" applyBorder="1" applyAlignment="1">
      <alignment horizontal="center" vertical="center" wrapText="1" readingOrder="1"/>
    </xf>
    <xf numFmtId="0" fontId="17" fillId="0" borderId="127" xfId="0" applyFont="1" applyBorder="1" applyAlignment="1">
      <alignment horizontal="center" vertical="center" wrapText="1" readingOrder="1"/>
    </xf>
    <xf numFmtId="0" fontId="17" fillId="4" borderId="120" xfId="0" applyFont="1" applyFill="1" applyBorder="1" applyAlignment="1">
      <alignment horizontal="center" vertical="center" wrapText="1" readingOrder="1"/>
    </xf>
    <xf numFmtId="0" fontId="17" fillId="4" borderId="136" xfId="0" applyFont="1" applyFill="1" applyBorder="1" applyAlignment="1">
      <alignment horizontal="center" vertical="center" wrapText="1" readingOrder="1"/>
    </xf>
    <xf numFmtId="0" fontId="13" fillId="4" borderId="51" xfId="0" applyFont="1" applyFill="1" applyBorder="1" applyAlignment="1">
      <alignment horizontal="center" vertical="center" wrapText="1" readingOrder="1"/>
    </xf>
    <xf numFmtId="0" fontId="13" fillId="4" borderId="92" xfId="0" applyFont="1" applyFill="1" applyBorder="1" applyAlignment="1">
      <alignment horizontal="center" vertical="center" wrapText="1" readingOrder="1"/>
    </xf>
    <xf numFmtId="0" fontId="13" fillId="0" borderId="0" xfId="0" applyFont="1" applyFill="1" applyAlignment="1">
      <alignment horizontal="left" readingOrder="1"/>
    </xf>
    <xf numFmtId="0" fontId="16" fillId="0" borderId="0" xfId="0" applyFont="1" applyFill="1" applyAlignment="1">
      <alignment horizontal="center" readingOrder="1"/>
    </xf>
    <xf numFmtId="0" fontId="13" fillId="0" borderId="0" xfId="0" applyFont="1" applyFill="1" applyBorder="1" applyAlignment="1">
      <alignment horizontal="center" vertical="center" wrapText="1" readingOrder="1"/>
    </xf>
    <xf numFmtId="4" fontId="17" fillId="0" borderId="0" xfId="0" applyNumberFormat="1" applyFont="1" applyFill="1" applyBorder="1" applyAlignment="1">
      <alignment horizontal="right" vertical="center" wrapText="1" readingOrder="1"/>
    </xf>
    <xf numFmtId="0" fontId="16" fillId="0" borderId="0" xfId="0" applyFont="1" applyBorder="1" applyAlignment="1">
      <alignment horizontal="center" readingOrder="1"/>
    </xf>
    <xf numFmtId="0" fontId="16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horizontal="left" readingOrder="1"/>
    </xf>
    <xf numFmtId="0" fontId="13" fillId="0" borderId="185" xfId="0" applyFont="1" applyBorder="1" applyAlignment="1">
      <alignment horizontal="center" vertical="center" wrapText="1" readingOrder="1"/>
    </xf>
    <xf numFmtId="0" fontId="13" fillId="0" borderId="181" xfId="0" applyFont="1" applyBorder="1" applyAlignment="1">
      <alignment horizontal="center" vertical="center" wrapText="1" readingOrder="1"/>
    </xf>
    <xf numFmtId="0" fontId="13" fillId="0" borderId="186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readingOrder="1"/>
    </xf>
    <xf numFmtId="0" fontId="65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4" fontId="21" fillId="0" borderId="0" xfId="0" applyNumberFormat="1" applyFont="1" applyFill="1" applyBorder="1" applyAlignment="1">
      <alignment horizontal="left" vertical="center" wrapText="1" readingOrder="1"/>
    </xf>
    <xf numFmtId="0" fontId="13" fillId="0" borderId="0" xfId="0" applyFont="1" applyAlignment="1">
      <alignment horizontal="center" readingOrder="1"/>
    </xf>
    <xf numFmtId="0" fontId="13" fillId="4" borderId="113" xfId="0" applyFont="1" applyFill="1" applyBorder="1" applyAlignment="1">
      <alignment horizontal="center" vertical="center" readingOrder="1"/>
    </xf>
    <xf numFmtId="0" fontId="13" fillId="4" borderId="115" xfId="0" applyFont="1" applyFill="1" applyBorder="1" applyAlignment="1">
      <alignment horizontal="center" vertical="center" readingOrder="1"/>
    </xf>
    <xf numFmtId="0" fontId="13" fillId="4" borderId="120" xfId="0" applyFont="1" applyFill="1" applyBorder="1" applyAlignment="1">
      <alignment horizontal="center" vertical="center" readingOrder="1"/>
    </xf>
    <xf numFmtId="0" fontId="13" fillId="4" borderId="67" xfId="0" applyFont="1" applyFill="1" applyBorder="1" applyAlignment="1">
      <alignment horizontal="center" vertical="center" readingOrder="1"/>
    </xf>
    <xf numFmtId="0" fontId="13" fillId="4" borderId="63" xfId="0" applyFont="1" applyFill="1" applyBorder="1" applyAlignment="1">
      <alignment horizontal="center" vertical="center" wrapText="1" readingOrder="1"/>
    </xf>
    <xf numFmtId="0" fontId="13" fillId="4" borderId="122" xfId="0" applyFont="1" applyFill="1" applyBorder="1" applyAlignment="1">
      <alignment horizontal="center" vertical="center" wrapText="1" readingOrder="1"/>
    </xf>
    <xf numFmtId="0" fontId="14" fillId="0" borderId="113" xfId="0" applyFont="1" applyBorder="1" applyAlignment="1">
      <alignment horizontal="center" vertical="center" wrapText="1" readingOrder="1"/>
    </xf>
    <xf numFmtId="0" fontId="14" fillId="0" borderId="115" xfId="0" applyFont="1" applyBorder="1" applyAlignment="1">
      <alignment horizontal="center" vertical="center" wrapText="1" readingOrder="1"/>
    </xf>
    <xf numFmtId="0" fontId="14" fillId="0" borderId="137" xfId="0" applyFont="1" applyBorder="1" applyAlignment="1">
      <alignment horizontal="center" vertical="center" wrapText="1" readingOrder="1"/>
    </xf>
    <xf numFmtId="0" fontId="14" fillId="0" borderId="111" xfId="0" applyFont="1" applyBorder="1" applyAlignment="1">
      <alignment horizontal="center" vertical="center" wrapText="1" readingOrder="1"/>
    </xf>
    <xf numFmtId="0" fontId="14" fillId="0" borderId="138" xfId="0" applyFont="1" applyBorder="1" applyAlignment="1">
      <alignment horizontal="center" vertical="center" wrapText="1" readingOrder="1"/>
    </xf>
    <xf numFmtId="0" fontId="14" fillId="0" borderId="139" xfId="0" applyFont="1" applyBorder="1" applyAlignment="1">
      <alignment horizontal="center" vertical="center" wrapText="1" readingOrder="1"/>
    </xf>
    <xf numFmtId="0" fontId="13" fillId="4" borderId="128" xfId="0" applyFont="1" applyFill="1" applyBorder="1" applyAlignment="1">
      <alignment horizontal="center" vertical="center" wrapText="1" readingOrder="1"/>
    </xf>
    <xf numFmtId="0" fontId="14" fillId="0" borderId="158" xfId="0" applyFont="1" applyBorder="1" applyAlignment="1">
      <alignment horizontal="center" vertical="center" wrapText="1" readingOrder="1"/>
    </xf>
    <xf numFmtId="0" fontId="14" fillId="0" borderId="192" xfId="0" applyFont="1" applyBorder="1" applyAlignment="1">
      <alignment horizontal="center" vertical="center" wrapText="1" readingOrder="1"/>
    </xf>
    <xf numFmtId="0" fontId="14" fillId="0" borderId="149" xfId="0" applyFont="1" applyBorder="1" applyAlignment="1">
      <alignment horizontal="center" vertical="center" wrapText="1" readingOrder="1"/>
    </xf>
    <xf numFmtId="0" fontId="14" fillId="0" borderId="193" xfId="0" applyFont="1" applyBorder="1" applyAlignment="1">
      <alignment horizontal="center" vertical="center" wrapText="1" readingOrder="1"/>
    </xf>
    <xf numFmtId="0" fontId="20" fillId="0" borderId="0" xfId="0" applyFont="1" applyAlignment="1">
      <alignment horizontal="center" readingOrder="1"/>
    </xf>
    <xf numFmtId="0" fontId="17" fillId="4" borderId="128" xfId="0" applyFont="1" applyFill="1" applyBorder="1" applyAlignment="1">
      <alignment horizontal="left" wrapText="1" readingOrder="1"/>
    </xf>
    <xf numFmtId="0" fontId="17" fillId="4" borderId="63" xfId="0" applyFont="1" applyFill="1" applyBorder="1" applyAlignment="1">
      <alignment horizontal="left" wrapText="1" readingOrder="1"/>
    </xf>
    <xf numFmtId="0" fontId="19" fillId="0" borderId="120" xfId="0" applyFont="1" applyBorder="1" applyAlignment="1">
      <alignment horizontal="center" vertical="center" wrapText="1" readingOrder="1"/>
    </xf>
    <xf numFmtId="0" fontId="19" fillId="0" borderId="67" xfId="0" applyFont="1" applyBorder="1" applyAlignment="1">
      <alignment horizontal="center" vertical="center" wrapText="1" readingOrder="1"/>
    </xf>
    <xf numFmtId="0" fontId="19" fillId="0" borderId="136" xfId="0" applyFont="1" applyBorder="1" applyAlignment="1">
      <alignment horizontal="center" vertical="center" wrapText="1" readingOrder="1"/>
    </xf>
    <xf numFmtId="0" fontId="19" fillId="0" borderId="121" xfId="0" applyFont="1" applyBorder="1" applyAlignment="1">
      <alignment horizontal="center" vertical="center" wrapText="1" readingOrder="1"/>
    </xf>
    <xf numFmtId="0" fontId="19" fillId="0" borderId="0" xfId="0" applyFont="1" applyAlignment="1">
      <alignment horizontal="center" readingOrder="1"/>
    </xf>
    <xf numFmtId="0" fontId="17" fillId="4" borderId="218" xfId="0" applyFont="1" applyFill="1" applyBorder="1" applyAlignment="1">
      <alignment horizontal="left" wrapText="1" readingOrder="1"/>
    </xf>
    <xf numFmtId="0" fontId="17" fillId="4" borderId="219" xfId="0" applyFont="1" applyFill="1" applyBorder="1" applyAlignment="1">
      <alignment horizontal="left" wrapText="1" readingOrder="1"/>
    </xf>
    <xf numFmtId="0" fontId="17" fillId="4" borderId="220" xfId="0" applyFont="1" applyFill="1" applyBorder="1" applyAlignment="1">
      <alignment horizontal="left" wrapText="1" readingOrder="1"/>
    </xf>
    <xf numFmtId="0" fontId="19" fillId="0" borderId="126" xfId="0" applyFont="1" applyBorder="1" applyAlignment="1">
      <alignment horizontal="center" vertical="center" wrapText="1" readingOrder="1"/>
    </xf>
    <xf numFmtId="0" fontId="19" fillId="0" borderId="195" xfId="0" applyFont="1" applyBorder="1" applyAlignment="1">
      <alignment horizontal="center" vertical="center" wrapText="1" readingOrder="1"/>
    </xf>
    <xf numFmtId="0" fontId="19" fillId="0" borderId="180" xfId="0" applyFont="1" applyBorder="1" applyAlignment="1">
      <alignment horizontal="center" vertical="center" wrapText="1" readingOrder="1"/>
    </xf>
    <xf numFmtId="0" fontId="19" fillId="0" borderId="196" xfId="0" applyFont="1" applyBorder="1" applyAlignment="1">
      <alignment horizontal="center" vertical="center" wrapText="1" readingOrder="1"/>
    </xf>
    <xf numFmtId="0" fontId="19" fillId="0" borderId="155" xfId="0" applyFont="1" applyBorder="1" applyAlignment="1">
      <alignment horizontal="center" vertical="center" wrapText="1" readingOrder="1"/>
    </xf>
    <xf numFmtId="0" fontId="19" fillId="0" borderId="156" xfId="0" applyFont="1" applyBorder="1" applyAlignment="1">
      <alignment horizontal="center" vertical="center" wrapText="1" readingOrder="1"/>
    </xf>
    <xf numFmtId="0" fontId="19" fillId="0" borderId="45" xfId="0" applyFont="1" applyBorder="1" applyAlignment="1">
      <alignment horizontal="center" vertical="center" wrapText="1" readingOrder="1"/>
    </xf>
    <xf numFmtId="0" fontId="19" fillId="0" borderId="41" xfId="0" applyFont="1" applyBorder="1" applyAlignment="1">
      <alignment horizontal="center" vertical="center" wrapText="1" readingOrder="1"/>
    </xf>
    <xf numFmtId="0" fontId="19" fillId="0" borderId="59" xfId="0" applyFont="1" applyBorder="1" applyAlignment="1">
      <alignment horizontal="center" vertical="center" wrapText="1" readingOrder="1"/>
    </xf>
    <xf numFmtId="0" fontId="19" fillId="0" borderId="194" xfId="0" applyFont="1" applyBorder="1" applyAlignment="1">
      <alignment horizontal="center" vertical="center" wrapText="1" readingOrder="1"/>
    </xf>
    <xf numFmtId="0" fontId="19" fillId="0" borderId="30" xfId="0" applyFont="1" applyBorder="1" applyAlignment="1">
      <alignment horizontal="center" vertical="center" wrapText="1" readingOrder="1"/>
    </xf>
    <xf numFmtId="0" fontId="19" fillId="0" borderId="60" xfId="0" applyFont="1" applyBorder="1" applyAlignment="1">
      <alignment horizontal="center" vertical="center" wrapText="1" readingOrder="1"/>
    </xf>
    <xf numFmtId="0" fontId="19" fillId="0" borderId="72" xfId="0" applyFont="1" applyBorder="1" applyAlignment="1">
      <alignment horizontal="center" vertical="center" wrapText="1" readingOrder="1"/>
    </xf>
    <xf numFmtId="0" fontId="19" fillId="0" borderId="31" xfId="0" applyFont="1" applyBorder="1" applyAlignment="1">
      <alignment horizontal="center" vertical="center" wrapText="1" readingOrder="1"/>
    </xf>
    <xf numFmtId="0" fontId="19" fillId="0" borderId="58" xfId="0" applyFont="1" applyBorder="1" applyAlignment="1">
      <alignment horizontal="center" vertical="center" wrapText="1" readingOrder="1"/>
    </xf>
    <xf numFmtId="0" fontId="19" fillId="0" borderId="0" xfId="0" applyFont="1" applyBorder="1" applyAlignment="1">
      <alignment horizontal="left" wrapText="1" readingOrder="1"/>
    </xf>
    <xf numFmtId="0" fontId="19" fillId="0" borderId="112" xfId="0" applyFont="1" applyBorder="1" applyAlignment="1">
      <alignment horizontal="center" vertical="center" wrapText="1" readingOrder="1"/>
    </xf>
    <xf numFmtId="0" fontId="19" fillId="0" borderId="53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154" xfId="0" applyFont="1" applyBorder="1" applyAlignment="1">
      <alignment horizontal="center" vertical="center" readingOrder="1"/>
    </xf>
    <xf numFmtId="0" fontId="19" fillId="0" borderId="155" xfId="0" applyFont="1" applyBorder="1" applyAlignment="1">
      <alignment horizontal="center" vertical="center" readingOrder="1"/>
    </xf>
    <xf numFmtId="0" fontId="19" fillId="0" borderId="156" xfId="0" applyFont="1" applyBorder="1" applyAlignment="1">
      <alignment horizontal="center" vertical="center" readingOrder="1"/>
    </xf>
    <xf numFmtId="0" fontId="13" fillId="0" borderId="45" xfId="0" applyFont="1" applyBorder="1" applyAlignment="1">
      <alignment horizontal="center" vertical="center" wrapText="1" readingOrder="1"/>
    </xf>
    <xf numFmtId="0" fontId="13" fillId="0" borderId="46" xfId="0" applyFont="1" applyBorder="1" applyAlignment="1">
      <alignment horizontal="center" vertical="center" wrapText="1" readingOrder="1"/>
    </xf>
    <xf numFmtId="0" fontId="13" fillId="0" borderId="43" xfId="0" applyFont="1" applyBorder="1" applyAlignment="1">
      <alignment horizontal="center" vertical="center" wrapText="1" readingOrder="1"/>
    </xf>
    <xf numFmtId="0" fontId="13" fillId="0" borderId="32" xfId="0" applyFont="1" applyBorder="1" applyAlignment="1">
      <alignment horizontal="center" vertical="center" wrapText="1" readingOrder="1"/>
    </xf>
    <xf numFmtId="0" fontId="13" fillId="0" borderId="41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wrapText="1"/>
    </xf>
    <xf numFmtId="0" fontId="46" fillId="0" borderId="120" xfId="0" applyFont="1" applyBorder="1" applyAlignment="1">
      <alignment horizontal="center" vertical="center" wrapText="1" readingOrder="1"/>
    </xf>
    <xf numFmtId="0" fontId="46" fillId="0" borderId="50" xfId="0" applyFont="1" applyBorder="1" applyAlignment="1">
      <alignment horizontal="center" vertical="center" wrapText="1" readingOrder="1"/>
    </xf>
    <xf numFmtId="0" fontId="46" fillId="0" borderId="67" xfId="0" applyFont="1" applyBorder="1" applyAlignment="1">
      <alignment horizontal="center" vertical="center" wrapText="1" readingOrder="1"/>
    </xf>
    <xf numFmtId="0" fontId="46" fillId="0" borderId="134" xfId="0" applyFont="1" applyBorder="1" applyAlignment="1">
      <alignment horizontal="center" vertical="center" wrapText="1" readingOrder="1"/>
    </xf>
    <xf numFmtId="0" fontId="46" fillId="0" borderId="198" xfId="0" applyFont="1" applyBorder="1" applyAlignment="1">
      <alignment horizontal="center" vertical="center" wrapText="1" readingOrder="1"/>
    </xf>
    <xf numFmtId="0" fontId="46" fillId="0" borderId="199" xfId="0" applyFont="1" applyBorder="1" applyAlignment="1">
      <alignment horizontal="center" vertical="center" wrapText="1" readingOrder="1"/>
    </xf>
    <xf numFmtId="0" fontId="46" fillId="0" borderId="136" xfId="0" applyFont="1" applyBorder="1" applyAlignment="1">
      <alignment horizontal="center" vertical="center" wrapText="1" readingOrder="1"/>
    </xf>
    <xf numFmtId="0" fontId="46" fillId="0" borderId="70" xfId="0" applyFont="1" applyBorder="1" applyAlignment="1">
      <alignment horizontal="center" vertical="center" wrapText="1" readingOrder="1"/>
    </xf>
    <xf numFmtId="0" fontId="46" fillId="0" borderId="121" xfId="0" applyFont="1" applyBorder="1" applyAlignment="1">
      <alignment horizontal="center" vertical="center" wrapText="1" readingOrder="1"/>
    </xf>
    <xf numFmtId="0" fontId="46" fillId="0" borderId="64" xfId="0" applyFont="1" applyBorder="1" applyAlignment="1">
      <alignment horizontal="center" vertical="center" wrapText="1" readingOrder="1"/>
    </xf>
    <xf numFmtId="0" fontId="46" fillId="0" borderId="112" xfId="0" applyFont="1" applyFill="1" applyBorder="1" applyAlignment="1">
      <alignment horizontal="center" vertical="center" readingOrder="1"/>
    </xf>
    <xf numFmtId="0" fontId="46" fillId="0" borderId="31" xfId="0" applyFont="1" applyFill="1" applyBorder="1" applyAlignment="1">
      <alignment horizontal="center" vertical="center" readingOrder="1"/>
    </xf>
    <xf numFmtId="0" fontId="46" fillId="0" borderId="54" xfId="0" applyFont="1" applyFill="1" applyBorder="1" applyAlignment="1">
      <alignment horizontal="center" vertical="center" readingOrder="1"/>
    </xf>
    <xf numFmtId="0" fontId="46" fillId="0" borderId="113" xfId="0" applyFont="1" applyBorder="1" applyAlignment="1">
      <alignment horizontal="center" vertical="center" wrapText="1" readingOrder="1"/>
    </xf>
    <xf numFmtId="0" fontId="46" fillId="0" borderId="69" xfId="0" applyFont="1" applyBorder="1" applyAlignment="1">
      <alignment horizontal="center" vertical="center" wrapText="1" readingOrder="1"/>
    </xf>
    <xf numFmtId="0" fontId="46" fillId="0" borderId="115" xfId="0" applyFont="1" applyBorder="1" applyAlignment="1">
      <alignment horizontal="center" vertical="center" wrapText="1" readingOrder="1"/>
    </xf>
    <xf numFmtId="0" fontId="13" fillId="4" borderId="43" xfId="0" applyFont="1" applyFill="1" applyBorder="1" applyAlignment="1">
      <alignment horizontal="center" vertical="center" wrapText="1" readingOrder="1"/>
    </xf>
    <xf numFmtId="0" fontId="13" fillId="4" borderId="60" xfId="0" applyFont="1" applyFill="1" applyBorder="1" applyAlignment="1">
      <alignment horizontal="center" vertical="center" wrapText="1" readingOrder="1"/>
    </xf>
    <xf numFmtId="0" fontId="13" fillId="4" borderId="45" xfId="0" applyFont="1" applyFill="1" applyBorder="1" applyAlignment="1">
      <alignment horizontal="center" wrapText="1" readingOrder="1"/>
    </xf>
    <xf numFmtId="0" fontId="13" fillId="4" borderId="59" xfId="0" applyFont="1" applyFill="1" applyBorder="1" applyAlignment="1">
      <alignment horizontal="center" wrapText="1" readingOrder="1"/>
    </xf>
    <xf numFmtId="0" fontId="13" fillId="4" borderId="154" xfId="0" applyFont="1" applyFill="1" applyBorder="1" applyAlignment="1">
      <alignment horizontal="center" vertical="center" wrapText="1" readingOrder="1"/>
    </xf>
    <xf numFmtId="0" fontId="13" fillId="4" borderId="155" xfId="0" applyFont="1" applyFill="1" applyBorder="1" applyAlignment="1">
      <alignment horizontal="center" vertical="center" wrapText="1" readingOrder="1"/>
    </xf>
    <xf numFmtId="0" fontId="13" fillId="4" borderId="156" xfId="0" applyFont="1" applyFill="1" applyBorder="1" applyAlignment="1">
      <alignment horizontal="center" vertical="center" wrapText="1" readingOrder="1"/>
    </xf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3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1914525</xdr:colOff>
      <xdr:row>20</xdr:row>
      <xdr:rowOff>57150</xdr:rowOff>
    </xdr:from>
    <xdr:ext cx="3757731" cy="937629"/>
    <xdr:sp macro="" textlink="">
      <xdr:nvSpPr>
        <xdr:cNvPr id="3" name="Rec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409825" y="3924300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22</xdr:row>
      <xdr:rowOff>0</xdr:rowOff>
    </xdr:from>
    <xdr:ext cx="3757731" cy="937629"/>
    <xdr:sp macro="" textlink="">
      <xdr:nvSpPr>
        <xdr:cNvPr id="3" name="Rectângul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895350" y="48291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PT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19</xdr:row>
      <xdr:rowOff>76200</xdr:rowOff>
    </xdr:from>
    <xdr:ext cx="3757731" cy="937629"/>
    <xdr:sp macro="" textlink="">
      <xdr:nvSpPr>
        <xdr:cNvPr id="3" name="Rectângul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885825" y="38766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23</xdr:row>
      <xdr:rowOff>180975</xdr:rowOff>
    </xdr:from>
    <xdr:ext cx="3757731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752475" y="4743450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19</xdr:row>
      <xdr:rowOff>0</xdr:rowOff>
    </xdr:from>
    <xdr:ext cx="3757731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1143000" y="38004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19</xdr:row>
      <xdr:rowOff>0</xdr:rowOff>
    </xdr:from>
    <xdr:ext cx="3757731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1219200" y="38004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21</xdr:row>
      <xdr:rowOff>47625</xdr:rowOff>
    </xdr:from>
    <xdr:ext cx="3757731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800100" y="4229100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3757731" cy="937629"/>
    <xdr:sp macro="" textlink="">
      <xdr:nvSpPr>
        <xdr:cNvPr id="3" name="Rectângul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609600" y="36099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21</xdr:row>
      <xdr:rowOff>57150</xdr:rowOff>
    </xdr:from>
    <xdr:ext cx="3757731" cy="937629"/>
    <xdr:sp macro="" textlink="">
      <xdr:nvSpPr>
        <xdr:cNvPr id="2" name="Rectângulo 2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457200" y="42957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21</xdr:row>
      <xdr:rowOff>19050</xdr:rowOff>
    </xdr:from>
    <xdr:ext cx="3757731" cy="937629"/>
    <xdr:sp macro="" textlink="">
      <xdr:nvSpPr>
        <xdr:cNvPr id="2" name="Rectângulo 2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/>
      </xdr:nvSpPr>
      <xdr:spPr>
        <a:xfrm>
          <a:off x="714375" y="420052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PT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685800</xdr:colOff>
      <xdr:row>24</xdr:row>
      <xdr:rowOff>0</xdr:rowOff>
    </xdr:from>
    <xdr:ext cx="3748206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/>
      </xdr:nvSpPr>
      <xdr:spPr>
        <a:xfrm>
          <a:off x="685800" y="4752975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209550</xdr:colOff>
      <xdr:row>20</xdr:row>
      <xdr:rowOff>152400</xdr:rowOff>
    </xdr:from>
    <xdr:ext cx="3757731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9363075" y="2724150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800100</xdr:colOff>
      <xdr:row>21</xdr:row>
      <xdr:rowOff>95250</xdr:rowOff>
    </xdr:from>
    <xdr:ext cx="3748206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/>
      </xdr:nvSpPr>
      <xdr:spPr>
        <a:xfrm>
          <a:off x="800100" y="4276725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21</xdr:row>
      <xdr:rowOff>66675</xdr:rowOff>
    </xdr:from>
    <xdr:ext cx="3748206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/>
      </xdr:nvSpPr>
      <xdr:spPr>
        <a:xfrm>
          <a:off x="638175" y="4248150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104775</xdr:rowOff>
    </xdr:from>
    <xdr:ext cx="3748206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/>
      </xdr:nvSpPr>
      <xdr:spPr>
        <a:xfrm>
          <a:off x="0" y="4857750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20</xdr:row>
      <xdr:rowOff>104775</xdr:rowOff>
    </xdr:from>
    <xdr:ext cx="3748206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/>
      </xdr:nvSpPr>
      <xdr:spPr>
        <a:xfrm>
          <a:off x="704850" y="4095750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21</xdr:row>
      <xdr:rowOff>142875</xdr:rowOff>
    </xdr:from>
    <xdr:ext cx="3748206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SpPr/>
      </xdr:nvSpPr>
      <xdr:spPr>
        <a:xfrm>
          <a:off x="666750" y="4324350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962025</xdr:colOff>
      <xdr:row>17</xdr:row>
      <xdr:rowOff>114300</xdr:rowOff>
    </xdr:from>
    <xdr:ext cx="3748206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SpPr/>
      </xdr:nvSpPr>
      <xdr:spPr>
        <a:xfrm>
          <a:off x="962025" y="3533775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990600</xdr:colOff>
      <xdr:row>20</xdr:row>
      <xdr:rowOff>28575</xdr:rowOff>
    </xdr:from>
    <xdr:ext cx="3748206" cy="937629"/>
    <xdr:sp macro="" textlink="">
      <xdr:nvSpPr>
        <xdr:cNvPr id="2" name="Rectângulo 2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SpPr/>
      </xdr:nvSpPr>
      <xdr:spPr>
        <a:xfrm>
          <a:off x="990600" y="4057650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790575</xdr:colOff>
      <xdr:row>21</xdr:row>
      <xdr:rowOff>9525</xdr:rowOff>
    </xdr:from>
    <xdr:ext cx="3748206" cy="937629"/>
    <xdr:sp macro="" textlink="">
      <xdr:nvSpPr>
        <xdr:cNvPr id="2" name="Rectângulo 2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SpPr/>
      </xdr:nvSpPr>
      <xdr:spPr>
        <a:xfrm>
          <a:off x="790575" y="4352925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695325</xdr:colOff>
      <xdr:row>19</xdr:row>
      <xdr:rowOff>66675</xdr:rowOff>
    </xdr:from>
    <xdr:ext cx="3748206" cy="937629"/>
    <xdr:sp macro="" textlink="">
      <xdr:nvSpPr>
        <xdr:cNvPr id="2" name="Rectângulo 2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SpPr/>
      </xdr:nvSpPr>
      <xdr:spPr>
        <a:xfrm>
          <a:off x="695325" y="3905250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790575</xdr:colOff>
      <xdr:row>16</xdr:row>
      <xdr:rowOff>142875</xdr:rowOff>
    </xdr:from>
    <xdr:ext cx="3748206" cy="937629"/>
    <xdr:sp macro="" textlink="">
      <xdr:nvSpPr>
        <xdr:cNvPr id="3" name="Rectângulo 2">
          <a:extLst>
            <a:ext uri="{FF2B5EF4-FFF2-40B4-BE49-F238E27FC236}">
              <a16:creationId xmlns:a16="http://schemas.microsoft.com/office/drawing/2014/main" id="{00000000-0008-0000-4600-000003000000}"/>
            </a:ext>
          </a:extLst>
        </xdr:cNvPr>
        <xdr:cNvSpPr/>
      </xdr:nvSpPr>
      <xdr:spPr>
        <a:xfrm>
          <a:off x="3390900" y="3514725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19</xdr:row>
      <xdr:rowOff>161925</xdr:rowOff>
    </xdr:from>
    <xdr:ext cx="3757731" cy="937629"/>
    <xdr:sp macro="" textlink="">
      <xdr:nvSpPr>
        <xdr:cNvPr id="3" name="Rectângul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9601200" y="3162300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87861</xdr:colOff>
      <xdr:row>13</xdr:row>
      <xdr:rowOff>133350</xdr:rowOff>
    </xdr:from>
    <xdr:ext cx="3748206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SpPr/>
      </xdr:nvSpPr>
      <xdr:spPr>
        <a:xfrm>
          <a:off x="973686" y="3048000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440286</xdr:colOff>
      <xdr:row>17</xdr:row>
      <xdr:rowOff>295275</xdr:rowOff>
    </xdr:from>
    <xdr:ext cx="3748206" cy="937629"/>
    <xdr:sp macro="" textlink="">
      <xdr:nvSpPr>
        <xdr:cNvPr id="3" name="Rectângulo 2">
          <a:extLst>
            <a:ext uri="{FF2B5EF4-FFF2-40B4-BE49-F238E27FC236}">
              <a16:creationId xmlns:a16="http://schemas.microsoft.com/office/drawing/2014/main" id="{00000000-0008-0000-4A00-000003000000}"/>
            </a:ext>
          </a:extLst>
        </xdr:cNvPr>
        <xdr:cNvSpPr/>
      </xdr:nvSpPr>
      <xdr:spPr>
        <a:xfrm>
          <a:off x="1326111" y="3181350"/>
          <a:ext cx="3748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</xdr:row>
      <xdr:rowOff>0</xdr:rowOff>
    </xdr:from>
    <xdr:ext cx="3757731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4600575" y="28860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666750</xdr:colOff>
      <xdr:row>18</xdr:row>
      <xdr:rowOff>85725</xdr:rowOff>
    </xdr:from>
    <xdr:ext cx="3757731" cy="937629"/>
    <xdr:sp macro="" textlink="">
      <xdr:nvSpPr>
        <xdr:cNvPr id="3" name="Rectângul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2295525" y="3810000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18</xdr:row>
      <xdr:rowOff>123825</xdr:rowOff>
    </xdr:from>
    <xdr:ext cx="3757731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23900" y="3733800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15</xdr:row>
      <xdr:rowOff>171450</xdr:rowOff>
    </xdr:from>
    <xdr:ext cx="3757731" cy="937629"/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000250" y="30765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14</xdr:row>
      <xdr:rowOff>47625</xdr:rowOff>
    </xdr:from>
    <xdr:ext cx="3757731" cy="937629"/>
    <xdr:sp macro="" textlink="">
      <xdr:nvSpPr>
        <xdr:cNvPr id="2" name="Rectângulo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981075" y="28860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PT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20</xdr:row>
      <xdr:rowOff>171450</xdr:rowOff>
    </xdr:from>
    <xdr:ext cx="3757731" cy="937629"/>
    <xdr:sp macro="" textlink="">
      <xdr:nvSpPr>
        <xdr:cNvPr id="3" name="Rectângulo 1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2000250" y="3076575"/>
          <a:ext cx="375773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PT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Nada Consta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RC%202019\Balancetes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C\Desktop\ILIZETE\ARC%202018\Balancetes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C\Desktop\ILIZETE\ARC%202019\PLANO%20EXECU&#199;&#195;O%20e%20Transf%20Verbas%202019.xls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serratec\Documents\DADOS%20DIVIS&#194;O\Gest&#227;o%20Financeira%202015\CG,%20Balanc.%20e%20tran.%20verba-2015\CONTA%20GER&#202;NCIA%202015%20enviado%20TC%2028-06-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C\Desktop\ILIZETE\ARC%202018\CONTA%20GER&#202;NCIA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1º Trimestre"/>
      <sheetName val="Abril"/>
      <sheetName val="Maio"/>
      <sheetName val="Junho"/>
      <sheetName val="2º Trimestre"/>
      <sheetName val="1º Semestre"/>
      <sheetName val="Julho"/>
      <sheetName val="Agosto"/>
      <sheetName val="Setembro"/>
      <sheetName val="3ºTrimestre"/>
      <sheetName val="outubro"/>
      <sheetName val="Novembro"/>
      <sheetName val="Dezembro"/>
      <sheetName val="4ºTrimestre"/>
      <sheetName val="2ºSemestre"/>
      <sheetName val="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2">
          <cell r="H82">
            <v>46823155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1º Trimestre"/>
      <sheetName val="Abril"/>
      <sheetName val="Maio"/>
      <sheetName val="Junho"/>
      <sheetName val="2º Trimestre"/>
      <sheetName val="1º Semestre"/>
      <sheetName val="Julho"/>
      <sheetName val="Agosto"/>
      <sheetName val="Setembro"/>
      <sheetName val="3ºTrimestre"/>
      <sheetName val="outubro"/>
      <sheetName val="Novembro"/>
      <sheetName val="Dezembro"/>
      <sheetName val="4ºTrimestre"/>
      <sheetName val="2ºSemestre"/>
      <sheetName val="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2">
          <cell r="H82">
            <v>46823155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Evolução mensal"/>
      <sheetName val="Transferencia de Verb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">
          <cell r="Q56">
            <v>46823155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. 1"/>
      <sheetName val="Mod. 2"/>
      <sheetName val="Mod. 3"/>
      <sheetName val="Mod. 4"/>
      <sheetName val="Mod. 5"/>
      <sheetName val="Mod 6"/>
      <sheetName val="Mod. 7a BCA"/>
      <sheetName val="Mod. 7a CECV"/>
      <sheetName val="Mod. 7b BCA"/>
      <sheetName val="Mod. 7b CECV"/>
      <sheetName val="Mod. 7c"/>
      <sheetName val="Mod. 8a"/>
      <sheetName val="Mod. 8b"/>
      <sheetName val="Mod. 8c"/>
      <sheetName val="Mod. 9"/>
      <sheetName val="Mod.10a"/>
      <sheetName val="Mod.10a1"/>
      <sheetName val="Mod.10b-Pes.Qua.Esp."/>
      <sheetName val="Mod.10b-Pess.Quad.AN"/>
      <sheetName val="Mod.10b-Pess.Contrat."/>
      <sheetName val="Mod.10bPes.Reg.Aven"/>
      <sheetName val="Mod.10b-Gratif.Perm."/>
      <sheetName val="Mod.10b-Subs.Perman"/>
      <sheetName val="Mod.10b-Desp.Repres."/>
      <sheetName val="Mod.10b-Grat.Even"/>
      <sheetName val="Mod.10b-Horas Ex"/>
      <sheetName val="Mod.10b-Alim.Aloj"/>
      <sheetName val="Mod.10b-Formaç"/>
      <sheetName val="Mod.10b-Sub.Inst.Reint"/>
      <sheetName val="Mod.10b-Out.Supl.Abon"/>
      <sheetName val="Mod.10b-Aumento salarial"/>
      <sheetName val="Mod.10b-Recrut.e nomeações"/>
      <sheetName val="Mod.10b-Progressões"/>
      <sheetName val="Mod.10b-Reclassificações"/>
      <sheetName val="Mod.10b-Reing.e Com.Serviços"/>
      <sheetName val="Mod.10b-Promoções"/>
      <sheetName val="Mod.10b-Cont.Seg.Soc."/>
      <sheetName val="Mod.10b-Enc.saúde"/>
      <sheetName val="Mod.10b-Abono Fam"/>
      <sheetName val="Mod. 11a"/>
      <sheetName val="Mod. 11b- Roupa e Calçado"/>
      <sheetName val="Mod. 11b- mat.Escrit"/>
      <sheetName val="Mod. 11b-Liv.Doc.Téc"/>
      <sheetName val="Mod.11b-Comb.Lubrif"/>
      <sheetName val="Mod.11b-Mat.Limp.Hig.Conf"/>
      <sheetName val="Mod.11b-Mat.Conserv. Repar."/>
      <sheetName val="Mod.11b-Outros Bens"/>
      <sheetName val="Mod.11b-Rendas Alug"/>
      <sheetName val="Mod.11b-Cons.Rep.bens"/>
      <sheetName val="Mod.11b-Comunicações"/>
      <sheetName val="Mod.11b-Transportes"/>
      <sheetName val="Mod.11b-Água"/>
      <sheetName val="Mod.11b-Energ.Eléct"/>
      <sheetName val="Mod.11b-Publ.Propag"/>
      <sheetName val="Mod.11b-Represent.Serv"/>
      <sheetName val="Mod.11b-Desl.Estad"/>
      <sheetName val="Mod.11b-Vigil.Segur"/>
      <sheetName val="Mod.11b-Limp.Hig.Conf"/>
      <sheetName val="Mod.11b-Assist.Téc.Resid"/>
      <sheetName val="Mod.11b-Outros Serv"/>
      <sheetName val="Mod.11b-SIR"/>
      <sheetName val="Mod.11b-Cons.Comun.Social"/>
      <sheetName val="Mod.11b-Prov.Justiça"/>
      <sheetName val="Mod.11b-Redes Parlam"/>
      <sheetName val="Mod.11b-CNPD"/>
      <sheetName val="Md.11b-Quot.Org.Intern"/>
      <sheetName val="Mod.11b-Seguros"/>
      <sheetName val="Mod-11b-Part.Polít"/>
      <sheetName val="Mod.11b-Outras desp. Apoio Leg"/>
      <sheetName val="Mod.11b-Indemniz"/>
      <sheetName val="Mod.11b-Habitação"/>
      <sheetName val="Mod.11b-Edifícios"/>
      <sheetName val="Mod.11b-Maq. e equip"/>
      <sheetName val="Mod.11b-Eq.Transp."/>
      <sheetName val="Mod.11b-Eq.Administ.Mobil."/>
      <sheetName val="Mod.11b-Outras imob.Corp"/>
      <sheetName val="Mod. 12a"/>
      <sheetName val="Mod. 12b"/>
      <sheetName val="Mod. 13a-Extra Orç.caução"/>
      <sheetName val="Mod. 13a-Extra Orç.Outros fluxo"/>
      <sheetName val="Mod. 13b-Extra Orç.caução"/>
      <sheetName val="Mod.13b-Extra Orç.Outros Fluxos"/>
      <sheetName val="Mod. 13c"/>
      <sheetName val="Mod. 13C PNUD"/>
      <sheetName val="Mod. 13C CNPD"/>
      <sheetName val="Mod.13C ARC"/>
      <sheetName val="Mod.13C Prov.Justiça"/>
      <sheetName val="Mod.13C Projecto AN"/>
      <sheetName val="Mod.14"/>
      <sheetName val="Mod. 14"/>
      <sheetName val="Mod. 15"/>
      <sheetName val="Mod. 16"/>
      <sheetName val="Mod.17"/>
      <sheetName val="Mod. 18 - anverso"/>
      <sheetName val="Mod. 18 - Verso"/>
      <sheetName val="Mod. 19"/>
      <sheetName val="Folha1"/>
      <sheetName val="Folha2"/>
      <sheetName val="Folh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. 1"/>
      <sheetName val="Mod. 2"/>
      <sheetName val="Mod. 3"/>
      <sheetName val="Mod. 4"/>
      <sheetName val="Mod. 5"/>
      <sheetName val="Mod 6"/>
      <sheetName val="Mod. 7a Cert.Saldos Dep."/>
      <sheetName val="Mod. 7B-Conc.Banc"/>
      <sheetName val="Mod. 7C-Conc.Banc.Consoli"/>
      <sheetName val="Mod. 8a"/>
      <sheetName val="Mod. 8b"/>
      <sheetName val="Mod. 8c"/>
      <sheetName val="Mod. 9"/>
      <sheetName val="Mod.10a"/>
      <sheetName val="Mod.10b-Pes.Qua.Esp."/>
      <sheetName val="Mod.10b-Pess.Quad.ARC"/>
      <sheetName val="Mod.10b-Pess.Contrat."/>
      <sheetName val="Mod.10bPes.Reg.Aven"/>
      <sheetName val="Mod.10b-Gratif.Perm."/>
      <sheetName val="Mod.10b-Subs.Perman"/>
      <sheetName val="Mod.10b-Desp.Repres."/>
      <sheetName val="Mod.10b-Grat.Even"/>
      <sheetName val="Mod.10b-Horas Ex"/>
      <sheetName val="Mod.10b-Alim.Aloj"/>
      <sheetName val="Mod.10b-Formaç"/>
      <sheetName val="Mod.10b-Aumento salarial"/>
      <sheetName val="Mod.10b-Recrut.e nomeações"/>
      <sheetName val="Mod.10b-Progressões"/>
      <sheetName val="Mod.10b-Reclassificações"/>
      <sheetName val="Mod.10b-Promoções"/>
      <sheetName val="Mod.10b-Cont.Seg.Soc."/>
      <sheetName val="Mod.10b-Abono Fam"/>
      <sheetName val="Mod. 11a"/>
      <sheetName val="Mod. 11b- Roupa e Calçado"/>
      <sheetName val="Mod. 11b- Mat.Escrit"/>
      <sheetName val="Mod. 11b-Mat. Transporte"/>
      <sheetName val="Mod. 11b-Liv.Doc.Téc"/>
      <sheetName val="Mod.11b-Comb.Lubrif"/>
      <sheetName val="Mod.11b-Mat.Limp.Hig.Conf"/>
      <sheetName val="Mod.11b-Mat.Conserv. Repar."/>
      <sheetName val="Mod.11b-Outros Bens"/>
      <sheetName val="Mod.11b-Rendas Alug"/>
      <sheetName val="Mod.11b-Cons.Rep.bens"/>
      <sheetName val="Mod.11b-Comunicações"/>
      <sheetName val="Mod.11b-Transportes"/>
      <sheetName val="Mod.11b-Água"/>
      <sheetName val="Mod.11b-Electricidade"/>
      <sheetName val="Mod.11b-Publ.Propag"/>
      <sheetName val="Mod.11b-Represent.Serv"/>
      <sheetName val="Mod.11b-Desl.Estad"/>
      <sheetName val="Mod.11b-Vigil.Segur"/>
      <sheetName val="Mod.11b-Limp.Hig.Conf"/>
      <sheetName val="Mod.11b-Honorários"/>
      <sheetName val="Mod.11b-Assist.Téc.Resid"/>
      <sheetName val="Mod.11b-Outros Serv"/>
      <sheetName val="Md.11b-Quot.Org.Intern"/>
      <sheetName val="Mod.11b-Seguros"/>
      <sheetName val="Mod.11b-Indemniz"/>
      <sheetName val="Mod.11b-Edifícios"/>
      <sheetName val="Mod.11b-Outras Maq. e equip"/>
      <sheetName val="Mod.11b-Eq.Transp."/>
      <sheetName val="Mod.11b-Eq.Administ.Mobil."/>
      <sheetName val="Mod.11b-Activos fixos intangíve"/>
      <sheetName val="Mod. 12a"/>
      <sheetName val="Mod. 12b"/>
      <sheetName val="Mod. 13a"/>
      <sheetName val="Mod. 13B"/>
      <sheetName val="Mod.13c"/>
      <sheetName val="Mod. 14"/>
      <sheetName val="Mod.14"/>
      <sheetName val="Mod. 15"/>
      <sheetName val="Mod. 16"/>
      <sheetName val="Mod.17"/>
      <sheetName val="Mod. 18 - anverso"/>
      <sheetName val="Mod. 18 - Ver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35">
          <cell r="D35">
            <v>0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6"/>
  <sheetViews>
    <sheetView showGridLines="0" topLeftCell="A19" zoomScale="70" zoomScaleNormal="70" workbookViewId="0">
      <selection activeCell="J41" sqref="J41"/>
    </sheetView>
  </sheetViews>
  <sheetFormatPr defaultRowHeight="14.5" x14ac:dyDescent="0.35"/>
  <cols>
    <col min="2" max="2" width="16.453125" customWidth="1"/>
    <col min="5" max="5" width="15.81640625" customWidth="1"/>
    <col min="6" max="6" width="13.453125" customWidth="1"/>
    <col min="7" max="7" width="23.453125" customWidth="1"/>
    <col min="8" max="8" width="13.81640625" customWidth="1"/>
  </cols>
  <sheetData>
    <row r="1" spans="1:12" ht="20.25" customHeight="1" x14ac:dyDescent="0.35">
      <c r="A1" s="1521" t="s">
        <v>70</v>
      </c>
      <c r="B1" s="1521"/>
      <c r="C1" s="1521"/>
      <c r="D1" s="1521"/>
      <c r="E1" s="277"/>
      <c r="F1" s="277"/>
      <c r="G1" s="277"/>
      <c r="H1" s="277"/>
      <c r="I1" s="385"/>
      <c r="K1" s="1519"/>
      <c r="L1" s="1519"/>
    </row>
    <row r="2" spans="1:12" ht="15.5" x14ac:dyDescent="0.35">
      <c r="A2" s="277"/>
      <c r="B2" s="386"/>
      <c r="C2" s="386"/>
      <c r="D2" s="386"/>
      <c r="E2" s="386"/>
      <c r="F2" s="386"/>
      <c r="G2" s="386"/>
      <c r="H2" s="386"/>
      <c r="I2" s="386"/>
      <c r="J2" s="3"/>
      <c r="K2" s="4"/>
      <c r="L2" s="1"/>
    </row>
    <row r="3" spans="1:12" ht="15.75" customHeight="1" x14ac:dyDescent="0.35">
      <c r="A3" s="1517" t="s">
        <v>734</v>
      </c>
      <c r="B3" s="1517"/>
      <c r="C3" s="1517"/>
      <c r="D3" s="1517"/>
      <c r="E3" s="1517"/>
      <c r="F3" s="1517"/>
      <c r="G3" s="1323"/>
      <c r="H3" s="279"/>
      <c r="I3" s="279"/>
      <c r="J3" s="279"/>
      <c r="K3" s="279"/>
      <c r="L3" s="1"/>
    </row>
    <row r="4" spans="1:12" ht="15.75" customHeight="1" x14ac:dyDescent="0.35">
      <c r="A4" s="901"/>
      <c r="B4" s="901"/>
      <c r="C4" s="901"/>
      <c r="D4" s="901"/>
      <c r="E4" s="901"/>
      <c r="F4" s="901"/>
      <c r="G4" s="901"/>
      <c r="H4" s="279"/>
      <c r="I4" s="279"/>
      <c r="J4" s="279"/>
      <c r="K4" s="279"/>
      <c r="L4" s="900"/>
    </row>
    <row r="5" spans="1:12" ht="20.25" customHeight="1" x14ac:dyDescent="0.35">
      <c r="A5" s="1522" t="s">
        <v>356</v>
      </c>
      <c r="B5" s="1522"/>
      <c r="C5" s="1522"/>
      <c r="D5" s="1522"/>
      <c r="E5" s="1522"/>
      <c r="F5" s="1522"/>
      <c r="G5" s="1522"/>
      <c r="H5" s="1522"/>
      <c r="I5" s="1522"/>
      <c r="J5" s="242"/>
      <c r="K5" s="242"/>
      <c r="L5" s="1"/>
    </row>
    <row r="6" spans="1:12" ht="20.25" customHeight="1" x14ac:dyDescent="0.35">
      <c r="A6" s="522"/>
      <c r="B6" s="522"/>
      <c r="C6" s="522"/>
      <c r="D6" s="522"/>
      <c r="E6" s="522"/>
      <c r="F6" s="522"/>
      <c r="G6" s="522"/>
      <c r="H6" s="522"/>
      <c r="I6" s="522"/>
      <c r="J6" s="242"/>
      <c r="K6" s="242"/>
      <c r="L6" s="521"/>
    </row>
    <row r="7" spans="1:12" ht="17.5" x14ac:dyDescent="0.35">
      <c r="A7" s="387"/>
      <c r="B7" s="387"/>
      <c r="C7" s="387"/>
      <c r="D7" s="387"/>
      <c r="E7" s="387"/>
      <c r="F7" s="1520"/>
      <c r="G7" s="1520"/>
      <c r="H7" s="387"/>
      <c r="I7" s="387"/>
      <c r="J7" s="2"/>
      <c r="K7" s="1"/>
      <c r="L7" s="1"/>
    </row>
    <row r="8" spans="1:12" ht="18" customHeight="1" x14ac:dyDescent="0.35">
      <c r="A8" s="1518" t="s">
        <v>695</v>
      </c>
      <c r="B8" s="1518"/>
      <c r="C8" s="1518"/>
      <c r="D8" s="1518"/>
      <c r="E8" s="1518"/>
      <c r="F8" s="1518"/>
      <c r="G8" s="1339"/>
      <c r="H8" s="387"/>
      <c r="I8" s="387"/>
      <c r="J8" s="2"/>
      <c r="K8" s="1"/>
      <c r="L8" s="1"/>
    </row>
    <row r="9" spans="1:12" ht="17.5" x14ac:dyDescent="0.35">
      <c r="A9" s="387"/>
      <c r="B9" s="387"/>
      <c r="C9" s="387"/>
      <c r="D9" s="387"/>
      <c r="E9" s="387"/>
      <c r="F9" s="387"/>
      <c r="G9" s="387"/>
      <c r="H9" s="387"/>
      <c r="I9" s="387"/>
      <c r="J9" s="2"/>
      <c r="K9" s="1"/>
      <c r="L9" s="1"/>
    </row>
    <row r="10" spans="1:12" ht="15" customHeight="1" x14ac:dyDescent="0.35">
      <c r="A10" s="1515" t="s">
        <v>71</v>
      </c>
      <c r="B10" s="1515"/>
      <c r="C10" s="1515"/>
      <c r="D10" s="1515"/>
      <c r="E10" s="1515"/>
      <c r="F10" s="1515"/>
      <c r="G10" s="1515"/>
      <c r="H10" s="1515"/>
      <c r="I10" s="1515"/>
      <c r="J10" s="99"/>
      <c r="K10" s="1"/>
      <c r="L10" s="1"/>
    </row>
    <row r="11" spans="1:12" ht="15" customHeight="1" x14ac:dyDescent="0.35">
      <c r="A11" s="917"/>
      <c r="B11" s="917"/>
      <c r="C11" s="917"/>
      <c r="D11" s="917"/>
      <c r="E11" s="917"/>
      <c r="F11" s="917"/>
      <c r="G11" s="917"/>
      <c r="H11" s="917"/>
      <c r="I11" s="917"/>
      <c r="J11" s="99"/>
      <c r="K11" s="540"/>
      <c r="L11" s="540"/>
    </row>
    <row r="12" spans="1:12" ht="15.5" x14ac:dyDescent="0.35">
      <c r="A12" s="277"/>
      <c r="B12" s="16" t="s">
        <v>688</v>
      </c>
      <c r="C12" s="16"/>
      <c r="D12" s="277"/>
      <c r="E12" s="277"/>
      <c r="F12" s="277"/>
      <c r="G12" s="277"/>
      <c r="H12" s="277"/>
      <c r="I12" s="277"/>
      <c r="J12" s="2"/>
      <c r="K12" s="1"/>
      <c r="L12" s="1"/>
    </row>
    <row r="13" spans="1:12" ht="15.5" x14ac:dyDescent="0.35">
      <c r="A13" s="277"/>
      <c r="B13" s="903" t="s">
        <v>689</v>
      </c>
      <c r="C13" s="903"/>
      <c r="D13" s="918"/>
      <c r="E13" s="918"/>
      <c r="F13" s="918"/>
      <c r="G13" s="918"/>
      <c r="H13" s="277"/>
      <c r="I13" s="277"/>
      <c r="J13" s="2"/>
      <c r="K13" s="1"/>
      <c r="L13" s="1"/>
    </row>
    <row r="14" spans="1:12" ht="15.5" x14ac:dyDescent="0.35">
      <c r="A14" s="277"/>
      <c r="B14" s="16" t="s">
        <v>357</v>
      </c>
      <c r="C14" s="16"/>
      <c r="D14" s="277"/>
      <c r="E14" s="277"/>
      <c r="F14" s="277"/>
      <c r="G14" s="277"/>
      <c r="H14" s="277"/>
      <c r="I14" s="277"/>
      <c r="J14" s="2"/>
      <c r="K14" s="1"/>
      <c r="L14" s="1"/>
    </row>
    <row r="15" spans="1:12" ht="15.5" x14ac:dyDescent="0.35">
      <c r="A15" s="1322"/>
      <c r="B15" s="16" t="s">
        <v>690</v>
      </c>
      <c r="C15" s="16"/>
      <c r="D15" s="1322"/>
      <c r="E15" s="1322"/>
      <c r="F15" s="1322"/>
      <c r="G15" s="1322"/>
      <c r="H15" s="1322"/>
      <c r="I15" s="1322"/>
      <c r="J15" s="1324"/>
      <c r="K15" s="1326"/>
      <c r="L15" s="1326"/>
    </row>
    <row r="16" spans="1:12" ht="15.5" x14ac:dyDescent="0.35">
      <c r="A16" s="277"/>
      <c r="B16" s="903" t="s">
        <v>358</v>
      </c>
      <c r="C16" s="920"/>
      <c r="D16" s="918"/>
      <c r="E16" s="918"/>
      <c r="F16" s="918"/>
      <c r="G16" s="918"/>
      <c r="H16" s="277"/>
      <c r="I16" s="277"/>
      <c r="J16" s="6"/>
      <c r="K16" s="5"/>
      <c r="L16" s="5"/>
    </row>
    <row r="17" spans="1:12" ht="15.5" x14ac:dyDescent="0.35">
      <c r="A17" s="277"/>
      <c r="B17" s="921" t="s">
        <v>359</v>
      </c>
      <c r="C17" s="920"/>
      <c r="D17" s="918"/>
      <c r="E17" s="918"/>
      <c r="F17" s="918"/>
      <c r="G17" s="918"/>
      <c r="H17" s="277"/>
      <c r="I17" s="277"/>
      <c r="J17" s="6"/>
      <c r="K17" s="5"/>
      <c r="L17" s="5"/>
    </row>
    <row r="18" spans="1:12" ht="15.5" x14ac:dyDescent="0.35">
      <c r="A18" s="277"/>
      <c r="B18" s="921" t="s">
        <v>610</v>
      </c>
      <c r="C18" s="922"/>
      <c r="D18" s="918"/>
      <c r="E18" s="918"/>
      <c r="F18" s="918"/>
      <c r="G18" s="918"/>
      <c r="H18" s="277"/>
      <c r="I18" s="277"/>
      <c r="J18" s="6"/>
      <c r="K18" s="5"/>
      <c r="L18" s="5"/>
    </row>
    <row r="19" spans="1:12" ht="15.5" x14ac:dyDescent="0.35">
      <c r="A19" s="277"/>
      <c r="B19" s="903" t="s">
        <v>611</v>
      </c>
      <c r="C19" s="920"/>
      <c r="D19" s="918"/>
      <c r="E19" s="918"/>
      <c r="F19" s="918"/>
      <c r="G19" s="918"/>
      <c r="H19" s="277"/>
      <c r="I19" s="277"/>
      <c r="J19" s="6"/>
      <c r="K19" s="5"/>
      <c r="L19" s="5"/>
    </row>
    <row r="20" spans="1:12" ht="15.5" x14ac:dyDescent="0.35">
      <c r="A20" s="277"/>
      <c r="B20" s="903" t="s">
        <v>360</v>
      </c>
      <c r="C20" s="920"/>
      <c r="D20" s="918"/>
      <c r="E20" s="918"/>
      <c r="F20" s="918"/>
      <c r="G20" s="918"/>
      <c r="H20" s="277"/>
      <c r="I20" s="277"/>
      <c r="J20" s="6"/>
      <c r="K20" s="5"/>
      <c r="L20" s="5"/>
    </row>
    <row r="21" spans="1:12" ht="15.5" x14ac:dyDescent="0.35">
      <c r="A21" s="277"/>
      <c r="B21" s="903" t="s">
        <v>361</v>
      </c>
      <c r="C21" s="903"/>
      <c r="D21" s="918"/>
      <c r="E21" s="918"/>
      <c r="F21" s="918"/>
      <c r="G21" s="918"/>
      <c r="H21" s="277"/>
      <c r="I21" s="277"/>
      <c r="J21" s="2"/>
      <c r="K21" s="1"/>
      <c r="L21" s="1"/>
    </row>
    <row r="22" spans="1:12" ht="15.5" x14ac:dyDescent="0.35">
      <c r="A22" s="277"/>
      <c r="B22" s="903" t="s">
        <v>362</v>
      </c>
      <c r="C22" s="920"/>
      <c r="D22" s="918"/>
      <c r="E22" s="918"/>
      <c r="F22" s="918"/>
      <c r="G22" s="918"/>
      <c r="H22" s="277"/>
      <c r="I22" s="277"/>
      <c r="J22" s="2"/>
      <c r="K22" s="1"/>
      <c r="L22" s="1"/>
    </row>
    <row r="23" spans="1:12" ht="15.5" x14ac:dyDescent="0.35">
      <c r="A23" s="277"/>
      <c r="B23" s="903" t="s">
        <v>363</v>
      </c>
      <c r="C23" s="903"/>
      <c r="D23" s="918"/>
      <c r="E23" s="918"/>
      <c r="F23" s="918"/>
      <c r="G23" s="918"/>
      <c r="H23" s="277"/>
      <c r="I23" s="277"/>
      <c r="J23" s="2"/>
      <c r="K23" s="1"/>
      <c r="L23" s="1"/>
    </row>
    <row r="24" spans="1:12" ht="15.5" x14ac:dyDescent="0.35">
      <c r="A24" s="277"/>
      <c r="B24" s="903" t="s">
        <v>364</v>
      </c>
      <c r="C24" s="920"/>
      <c r="D24" s="918"/>
      <c r="E24" s="918"/>
      <c r="F24" s="918"/>
      <c r="G24" s="918"/>
      <c r="H24" s="277"/>
      <c r="I24" s="277"/>
      <c r="J24" s="2"/>
      <c r="K24" s="1"/>
      <c r="L24" s="1"/>
    </row>
    <row r="25" spans="1:12" ht="15.5" x14ac:dyDescent="0.35">
      <c r="A25" s="277"/>
      <c r="B25" s="903" t="s">
        <v>365</v>
      </c>
      <c r="C25" s="920"/>
      <c r="D25" s="918"/>
      <c r="E25" s="918"/>
      <c r="F25" s="918"/>
      <c r="G25" s="918"/>
      <c r="H25" s="277"/>
      <c r="I25" s="277"/>
      <c r="J25" s="539"/>
      <c r="K25" s="540"/>
      <c r="L25" s="540"/>
    </row>
    <row r="26" spans="1:12" ht="15.5" x14ac:dyDescent="0.35">
      <c r="A26" s="277"/>
      <c r="B26" s="903" t="s">
        <v>612</v>
      </c>
      <c r="C26" s="920"/>
      <c r="D26" s="918"/>
      <c r="E26" s="918"/>
      <c r="F26" s="918"/>
      <c r="G26" s="918"/>
      <c r="H26" s="277"/>
      <c r="I26" s="277"/>
      <c r="J26" s="539"/>
      <c r="K26" s="540"/>
      <c r="L26" s="540"/>
    </row>
    <row r="27" spans="1:12" ht="15.5" x14ac:dyDescent="0.35">
      <c r="A27" s="277"/>
      <c r="B27" s="903" t="s">
        <v>366</v>
      </c>
      <c r="C27" s="920"/>
      <c r="D27" s="918"/>
      <c r="E27" s="918"/>
      <c r="F27" s="918"/>
      <c r="G27" s="918"/>
      <c r="H27" s="277"/>
      <c r="I27" s="277"/>
      <c r="J27" s="539"/>
      <c r="K27" s="540"/>
      <c r="L27" s="540"/>
    </row>
    <row r="28" spans="1:12" ht="15.5" x14ac:dyDescent="0.35">
      <c r="A28" s="277"/>
      <c r="B28" s="903" t="s">
        <v>691</v>
      </c>
      <c r="C28" s="920"/>
      <c r="D28" s="918"/>
      <c r="E28" s="918"/>
      <c r="F28" s="918"/>
      <c r="G28" s="918"/>
      <c r="H28" s="277"/>
      <c r="I28" s="277"/>
      <c r="J28" s="539"/>
      <c r="K28" s="540"/>
      <c r="L28" s="540"/>
    </row>
    <row r="29" spans="1:12" ht="15.5" x14ac:dyDescent="0.35">
      <c r="A29" s="277"/>
      <c r="B29" s="903" t="s">
        <v>367</v>
      </c>
      <c r="C29" s="920"/>
      <c r="D29" s="918"/>
      <c r="E29" s="918"/>
      <c r="F29" s="918"/>
      <c r="G29" s="918"/>
      <c r="H29" s="277"/>
      <c r="I29" s="277"/>
      <c r="J29" s="539"/>
      <c r="K29" s="540"/>
      <c r="L29" s="540"/>
    </row>
    <row r="30" spans="1:12" ht="15.5" x14ac:dyDescent="0.35">
      <c r="A30" s="277"/>
      <c r="B30" s="903" t="s">
        <v>368</v>
      </c>
      <c r="C30" s="920"/>
      <c r="D30" s="918"/>
      <c r="E30" s="918"/>
      <c r="F30" s="918"/>
      <c r="G30" s="918"/>
      <c r="H30" s="277"/>
      <c r="I30" s="277"/>
      <c r="J30" s="539"/>
      <c r="K30" s="540"/>
      <c r="L30" s="540"/>
    </row>
    <row r="31" spans="1:12" ht="15.5" x14ac:dyDescent="0.35">
      <c r="A31" s="277"/>
      <c r="B31" s="903" t="s">
        <v>692</v>
      </c>
      <c r="C31" s="920"/>
      <c r="D31" s="918"/>
      <c r="E31" s="918"/>
      <c r="F31" s="918"/>
      <c r="G31" s="918"/>
      <c r="H31" s="277"/>
      <c r="I31" s="277"/>
      <c r="J31" s="539"/>
      <c r="K31" s="540"/>
      <c r="L31" s="540"/>
    </row>
    <row r="32" spans="1:12" ht="15.5" x14ac:dyDescent="0.35">
      <c r="A32" s="277"/>
      <c r="B32" s="903" t="s">
        <v>693</v>
      </c>
      <c r="C32" s="920"/>
      <c r="D32" s="918"/>
      <c r="E32" s="918"/>
      <c r="F32" s="918"/>
      <c r="G32" s="918"/>
      <c r="H32" s="277"/>
      <c r="I32" s="277"/>
      <c r="J32" s="539"/>
      <c r="K32" s="540"/>
      <c r="L32" s="540"/>
    </row>
    <row r="33" spans="1:12" ht="15.5" x14ac:dyDescent="0.35">
      <c r="A33" s="945"/>
      <c r="B33" s="947" t="s">
        <v>694</v>
      </c>
      <c r="C33" s="920"/>
      <c r="D33" s="918"/>
      <c r="E33" s="918"/>
      <c r="F33" s="918"/>
      <c r="G33" s="918"/>
      <c r="H33" s="945"/>
      <c r="I33" s="945"/>
      <c r="J33" s="944"/>
      <c r="K33" s="946"/>
      <c r="L33" s="946"/>
    </row>
    <row r="34" spans="1:12" ht="15.5" x14ac:dyDescent="0.35">
      <c r="A34" s="277"/>
      <c r="B34" s="903" t="s">
        <v>369</v>
      </c>
      <c r="C34" s="920"/>
      <c r="D34" s="918"/>
      <c r="E34" s="918"/>
      <c r="F34" s="918"/>
      <c r="G34" s="918"/>
      <c r="H34" s="277"/>
      <c r="I34" s="277"/>
      <c r="J34" s="539"/>
      <c r="K34" s="540"/>
      <c r="L34" s="540"/>
    </row>
    <row r="35" spans="1:12" ht="15.5" x14ac:dyDescent="0.35">
      <c r="A35" s="277"/>
      <c r="B35" s="903" t="s">
        <v>370</v>
      </c>
      <c r="C35" s="920"/>
      <c r="D35" s="918"/>
      <c r="E35" s="918"/>
      <c r="F35" s="918"/>
      <c r="G35" s="918"/>
      <c r="H35" s="277"/>
      <c r="I35" s="277"/>
      <c r="J35" s="539"/>
      <c r="K35" s="540"/>
      <c r="L35" s="540"/>
    </row>
    <row r="36" spans="1:12" ht="15.5" x14ac:dyDescent="0.35">
      <c r="A36" s="277"/>
      <c r="B36" s="903" t="s">
        <v>371</v>
      </c>
      <c r="C36" s="920"/>
      <c r="D36" s="918"/>
      <c r="E36" s="918"/>
      <c r="F36" s="918"/>
      <c r="G36" s="918"/>
      <c r="H36" s="277"/>
      <c r="I36" s="277"/>
      <c r="J36" s="539"/>
      <c r="K36" s="540"/>
      <c r="L36" s="540"/>
    </row>
    <row r="37" spans="1:12" ht="15.5" x14ac:dyDescent="0.35">
      <c r="A37" s="277"/>
      <c r="B37" s="903" t="s">
        <v>372</v>
      </c>
      <c r="C37" s="920"/>
      <c r="D37" s="918"/>
      <c r="E37" s="918"/>
      <c r="F37" s="918"/>
      <c r="G37" s="918"/>
      <c r="H37" s="277"/>
      <c r="I37" s="277"/>
      <c r="J37" s="539"/>
      <c r="K37" s="540"/>
      <c r="L37" s="540"/>
    </row>
    <row r="38" spans="1:12" ht="15.5" x14ac:dyDescent="0.35">
      <c r="A38" s="277"/>
      <c r="B38" s="903" t="s">
        <v>373</v>
      </c>
      <c r="C38" s="920"/>
      <c r="D38" s="918"/>
      <c r="E38" s="918"/>
      <c r="F38" s="918"/>
      <c r="G38" s="918"/>
      <c r="H38" s="277"/>
      <c r="I38" s="277"/>
      <c r="J38" s="539"/>
      <c r="K38" s="540"/>
      <c r="L38" s="540"/>
    </row>
    <row r="39" spans="1:12" ht="15.5" x14ac:dyDescent="0.35">
      <c r="A39" s="277"/>
      <c r="B39" s="903" t="s">
        <v>374</v>
      </c>
      <c r="C39" s="920"/>
      <c r="D39" s="918"/>
      <c r="E39" s="918"/>
      <c r="F39" s="918"/>
      <c r="G39" s="918"/>
      <c r="H39" s="277"/>
      <c r="I39" s="277"/>
      <c r="J39" s="539"/>
      <c r="K39" s="540"/>
      <c r="L39" s="540"/>
    </row>
    <row r="40" spans="1:12" ht="15.5" x14ac:dyDescent="0.35">
      <c r="A40" s="1176"/>
      <c r="B40" s="1183"/>
      <c r="C40" s="920"/>
      <c r="D40" s="918"/>
      <c r="E40" s="918"/>
      <c r="F40" s="918"/>
      <c r="G40" s="918"/>
      <c r="H40" s="1176"/>
      <c r="I40" s="1176"/>
      <c r="J40" s="1175"/>
      <c r="K40" s="1177"/>
      <c r="L40" s="1177"/>
    </row>
    <row r="41" spans="1:12" x14ac:dyDescent="0.35">
      <c r="A41" s="899"/>
      <c r="B41" s="899"/>
      <c r="C41" s="899"/>
      <c r="D41" s="899"/>
      <c r="E41" s="899"/>
      <c r="F41" s="899"/>
      <c r="G41" s="899"/>
      <c r="H41" s="899"/>
      <c r="I41" s="899"/>
      <c r="J41" s="899"/>
      <c r="K41" s="900"/>
      <c r="L41" s="900"/>
    </row>
    <row r="42" spans="1:12" ht="15" customHeight="1" x14ac:dyDescent="0.35">
      <c r="A42" s="384"/>
      <c r="B42" s="1516" t="s">
        <v>758</v>
      </c>
      <c r="C42" s="1516"/>
      <c r="D42" s="1516"/>
      <c r="E42" s="1516"/>
      <c r="F42" s="1516"/>
      <c r="G42" s="1516"/>
      <c r="H42" s="1516"/>
      <c r="I42" s="1516"/>
      <c r="J42" s="1511"/>
      <c r="K42" s="1511"/>
      <c r="L42" s="1"/>
    </row>
    <row r="43" spans="1:12" ht="15" customHeight="1" x14ac:dyDescent="0.35">
      <c r="A43" s="1175"/>
      <c r="B43" s="1178"/>
      <c r="C43" s="1178"/>
      <c r="D43" s="1178"/>
      <c r="E43" s="1178"/>
      <c r="F43" s="1178"/>
      <c r="G43" s="1178"/>
      <c r="H43" s="1178"/>
      <c r="I43" s="1178"/>
      <c r="J43" s="1178"/>
      <c r="K43" s="1178"/>
      <c r="L43" s="1177"/>
    </row>
    <row r="44" spans="1:12" x14ac:dyDescent="0.35">
      <c r="A44" s="384"/>
      <c r="B44" s="384"/>
      <c r="C44" s="384"/>
      <c r="D44" s="384"/>
      <c r="E44" s="384"/>
      <c r="F44" s="384"/>
      <c r="G44" s="384"/>
      <c r="H44" s="384"/>
      <c r="I44" s="384"/>
      <c r="J44" s="2"/>
      <c r="K44" s="1"/>
      <c r="L44" s="1"/>
    </row>
    <row r="45" spans="1:12" ht="15" customHeight="1" x14ac:dyDescent="0.35">
      <c r="A45" s="384"/>
      <c r="B45" s="1515" t="s">
        <v>613</v>
      </c>
      <c r="C45" s="1515"/>
      <c r="D45" s="1515"/>
      <c r="E45" s="1515"/>
      <c r="F45" s="277"/>
      <c r="G45" s="277"/>
      <c r="H45" s="279"/>
      <c r="I45" s="279"/>
      <c r="J45" s="98"/>
      <c r="K45" s="98"/>
      <c r="L45" s="1"/>
    </row>
    <row r="46" spans="1:12" ht="15" customHeight="1" x14ac:dyDescent="0.35">
      <c r="A46" s="899"/>
      <c r="B46" s="901"/>
      <c r="C46" s="901"/>
      <c r="D46" s="901"/>
      <c r="E46" s="277"/>
      <c r="F46" s="277"/>
      <c r="G46" s="277"/>
      <c r="H46" s="279"/>
      <c r="I46" s="279"/>
      <c r="J46" s="98"/>
      <c r="K46" s="98"/>
      <c r="L46" s="900"/>
    </row>
    <row r="47" spans="1:12" ht="15" customHeight="1" x14ac:dyDescent="0.35">
      <c r="A47" s="384"/>
      <c r="B47" s="1515" t="s">
        <v>657</v>
      </c>
      <c r="C47" s="1515"/>
      <c r="D47" s="1515"/>
      <c r="E47" s="1515"/>
      <c r="F47" s="277"/>
      <c r="G47" s="277"/>
      <c r="H47" s="919"/>
      <c r="I47" s="919"/>
      <c r="J47" s="99"/>
      <c r="K47" s="99"/>
      <c r="L47" s="1"/>
    </row>
    <row r="48" spans="1:12" ht="15" customHeight="1" x14ac:dyDescent="0.35">
      <c r="A48" s="1512"/>
      <c r="B48" s="1511"/>
      <c r="C48" s="1511"/>
      <c r="D48" s="1511"/>
      <c r="E48" s="1513"/>
      <c r="F48" s="1513"/>
      <c r="G48" s="1513"/>
      <c r="H48" s="919"/>
      <c r="I48" s="919"/>
      <c r="J48" s="1512"/>
      <c r="K48" s="1514"/>
      <c r="L48" s="1514"/>
    </row>
    <row r="49" spans="1:12" ht="15" customHeight="1" x14ac:dyDescent="0.35">
      <c r="A49" s="1512"/>
      <c r="B49" s="1511"/>
      <c r="C49" s="1511"/>
      <c r="D49" s="1511"/>
      <c r="E49" s="1513"/>
      <c r="F49" s="1513"/>
      <c r="G49" s="1513"/>
      <c r="H49" s="919"/>
      <c r="I49" s="919"/>
      <c r="J49" s="1512"/>
      <c r="K49" s="1514"/>
      <c r="L49" s="1514"/>
    </row>
    <row r="50" spans="1:12" ht="15.5" x14ac:dyDescent="0.35">
      <c r="A50" s="384"/>
      <c r="B50" s="277"/>
      <c r="C50" s="277"/>
      <c r="D50" s="277"/>
      <c r="E50" s="277"/>
      <c r="F50" s="277"/>
      <c r="G50" s="277"/>
      <c r="H50" s="277"/>
      <c r="I50" s="277"/>
      <c r="J50" s="2"/>
      <c r="K50" s="1"/>
      <c r="L50" s="1"/>
    </row>
    <row r="51" spans="1:12" ht="15.5" x14ac:dyDescent="0.35">
      <c r="A51" s="384"/>
      <c r="B51" s="277"/>
      <c r="C51" s="277"/>
      <c r="D51" s="277"/>
      <c r="E51" s="277"/>
      <c r="F51" s="277"/>
      <c r="G51" s="277"/>
      <c r="H51" s="277"/>
      <c r="I51" s="277"/>
      <c r="J51" s="2"/>
      <c r="K51" s="1"/>
      <c r="L51" s="1"/>
    </row>
    <row r="52" spans="1:12" ht="15" customHeight="1" x14ac:dyDescent="0.35">
      <c r="A52" s="384"/>
      <c r="B52" s="1511"/>
      <c r="C52" s="1511"/>
      <c r="D52" s="1511"/>
      <c r="E52" s="1511"/>
      <c r="F52" s="919"/>
      <c r="G52" s="277"/>
      <c r="H52" s="277"/>
      <c r="I52" s="277"/>
      <c r="J52" s="2"/>
      <c r="K52" s="1"/>
      <c r="L52" s="1"/>
    </row>
    <row r="53" spans="1:12" ht="15" customHeight="1" x14ac:dyDescent="0.35">
      <c r="A53" s="384"/>
      <c r="B53" s="1515" t="s">
        <v>1</v>
      </c>
      <c r="C53" s="1515"/>
      <c r="D53" s="1515"/>
      <c r="E53" s="1515"/>
      <c r="F53" s="1515"/>
      <c r="G53" s="919"/>
      <c r="H53" s="277"/>
      <c r="I53" s="277"/>
      <c r="J53" s="2"/>
      <c r="K53" s="1"/>
      <c r="L53" s="1"/>
    </row>
    <row r="54" spans="1:12" ht="15" customHeight="1" x14ac:dyDescent="0.35">
      <c r="A54" s="384"/>
      <c r="B54" s="1515" t="s">
        <v>2</v>
      </c>
      <c r="C54" s="1515"/>
      <c r="D54" s="1515"/>
      <c r="E54" s="1515"/>
      <c r="F54" s="919"/>
      <c r="G54" s="277"/>
      <c r="H54" s="277"/>
      <c r="I54" s="277"/>
      <c r="J54" s="2"/>
      <c r="K54" s="1"/>
      <c r="L54" s="1"/>
    </row>
    <row r="55" spans="1:12" ht="15.75" customHeight="1" x14ac:dyDescent="0.35">
      <c r="A55" s="384"/>
      <c r="B55" s="1515" t="s">
        <v>3</v>
      </c>
      <c r="C55" s="1515"/>
      <c r="D55" s="1515"/>
      <c r="E55" s="1515"/>
      <c r="F55" s="277"/>
      <c r="G55" s="277"/>
      <c r="H55" s="277"/>
      <c r="I55" s="277"/>
      <c r="J55" s="2"/>
      <c r="K55" s="1"/>
      <c r="L55" s="1"/>
    </row>
    <row r="56" spans="1:12" ht="35.25" customHeight="1" x14ac:dyDescent="0.35">
      <c r="A56" s="384"/>
      <c r="B56" s="1515" t="s">
        <v>72</v>
      </c>
      <c r="C56" s="1515"/>
      <c r="D56" s="1515"/>
      <c r="E56" s="1515"/>
      <c r="F56" s="1515"/>
      <c r="G56" s="1515"/>
      <c r="H56" s="1515"/>
      <c r="I56" s="1515"/>
      <c r="J56" s="2"/>
      <c r="K56" s="1"/>
      <c r="L56" s="1"/>
    </row>
  </sheetData>
  <sheetProtection algorithmName="SHA-512" hashValue="JZF7p05xT2L7z9ULZDEupgavAiQLxv4Dd/ANAxgvP9WIh+IhUobx9qoSiYZ7rWF2O2a30eZlt9QbLIonlBvxEg==" saltValue="i///UCx4eEKPkfr4TvvzyQ==" spinCount="100000" sheet="1" objects="1" scenarios="1" selectLockedCells="1" selectUnlockedCells="1"/>
  <mergeCells count="25">
    <mergeCell ref="A3:F3"/>
    <mergeCell ref="A8:F8"/>
    <mergeCell ref="K1:L1"/>
    <mergeCell ref="F7:G7"/>
    <mergeCell ref="A1:D1"/>
    <mergeCell ref="A5:I5"/>
    <mergeCell ref="A48:A49"/>
    <mergeCell ref="B45:E45"/>
    <mergeCell ref="B47:E47"/>
    <mergeCell ref="B42:I42"/>
    <mergeCell ref="A10:I10"/>
    <mergeCell ref="J42:K42"/>
    <mergeCell ref="J48:J49"/>
    <mergeCell ref="E48:E49"/>
    <mergeCell ref="L48:L49"/>
    <mergeCell ref="B56:I56"/>
    <mergeCell ref="B55:E55"/>
    <mergeCell ref="B53:F53"/>
    <mergeCell ref="B54:E54"/>
    <mergeCell ref="K48:K49"/>
    <mergeCell ref="B52:E52"/>
    <mergeCell ref="B49:D49"/>
    <mergeCell ref="B48:D48"/>
    <mergeCell ref="F48:F49"/>
    <mergeCell ref="G48:G49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2"/>
  <sheetViews>
    <sheetView showGridLines="0" topLeftCell="A10" zoomScaleNormal="100" workbookViewId="0">
      <selection activeCell="A44" sqref="A44:F44"/>
    </sheetView>
  </sheetViews>
  <sheetFormatPr defaultRowHeight="14.5" x14ac:dyDescent="0.35"/>
  <cols>
    <col min="1" max="1" width="7.1796875" customWidth="1"/>
    <col min="2" max="2" width="11.453125" bestFit="1" customWidth="1"/>
    <col min="3" max="3" width="33.81640625" customWidth="1"/>
    <col min="4" max="4" width="14" customWidth="1"/>
    <col min="5" max="5" width="14.453125" customWidth="1"/>
    <col min="6" max="6" width="13.54296875" customWidth="1"/>
    <col min="7" max="7" width="12.81640625" customWidth="1"/>
    <col min="8" max="8" width="7.1796875" bestFit="1" customWidth="1"/>
    <col min="9" max="9" width="11.54296875" bestFit="1" customWidth="1"/>
    <col min="10" max="10" width="11.453125" bestFit="1" customWidth="1"/>
    <col min="11" max="11" width="12" bestFit="1" customWidth="1"/>
    <col min="12" max="12" width="12" customWidth="1"/>
    <col min="13" max="13" width="13.1796875" bestFit="1" customWidth="1"/>
    <col min="14" max="14" width="14.81640625" bestFit="1" customWidth="1"/>
    <col min="15" max="15" width="12" customWidth="1"/>
    <col min="16" max="16" width="10.453125" bestFit="1" customWidth="1"/>
    <col min="17" max="20" width="11.81640625" customWidth="1"/>
    <col min="21" max="22" width="15.81640625" bestFit="1" customWidth="1"/>
  </cols>
  <sheetData>
    <row r="1" spans="1:22" ht="15" customHeight="1" x14ac:dyDescent="0.35">
      <c r="A1" s="1540" t="s">
        <v>176</v>
      </c>
      <c r="B1" s="1540"/>
      <c r="C1" s="1540"/>
      <c r="D1" s="1540"/>
      <c r="E1" s="1540"/>
      <c r="F1" s="1540"/>
      <c r="G1" s="1540"/>
      <c r="H1" s="1540"/>
      <c r="I1" s="1540"/>
      <c r="J1" s="1540"/>
      <c r="K1" s="1540"/>
      <c r="L1" s="117"/>
      <c r="M1" s="117"/>
      <c r="N1" s="117"/>
      <c r="O1" s="117"/>
      <c r="P1" s="7"/>
      <c r="Q1" s="120"/>
      <c r="R1" s="120"/>
      <c r="S1" s="7"/>
      <c r="T1" s="1534"/>
      <c r="U1" s="1534"/>
      <c r="V1" s="1534"/>
    </row>
    <row r="2" spans="1:22" ht="15" customHeight="1" x14ac:dyDescent="0.35">
      <c r="A2" s="548"/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6"/>
      <c r="Q2" s="546"/>
      <c r="R2" s="546"/>
      <c r="S2" s="546"/>
      <c r="T2" s="547"/>
      <c r="U2" s="547"/>
      <c r="V2" s="547"/>
    </row>
    <row r="3" spans="1:22" ht="15" customHeight="1" x14ac:dyDescent="0.35">
      <c r="A3" s="548"/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6"/>
      <c r="Q3" s="546"/>
      <c r="R3" s="546"/>
      <c r="S3" s="546"/>
      <c r="T3" s="547"/>
      <c r="U3" s="547"/>
      <c r="V3" s="547"/>
    </row>
    <row r="4" spans="1:22" ht="15" customHeight="1" x14ac:dyDescent="0.35">
      <c r="A4" s="548"/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6"/>
      <c r="Q4" s="546"/>
      <c r="R4" s="546"/>
      <c r="S4" s="546"/>
      <c r="T4" s="547"/>
      <c r="U4" s="547"/>
      <c r="V4" s="547"/>
    </row>
    <row r="5" spans="1:22" x14ac:dyDescent="0.35">
      <c r="A5" s="7"/>
      <c r="B5" s="7"/>
      <c r="C5" s="7"/>
      <c r="D5" s="7"/>
      <c r="E5" s="120"/>
      <c r="F5" s="120"/>
      <c r="G5" s="120"/>
      <c r="H5" s="7"/>
      <c r="I5" s="120"/>
      <c r="J5" s="120"/>
      <c r="K5" s="7"/>
      <c r="L5" s="120"/>
      <c r="M5" s="120"/>
      <c r="N5" s="120"/>
      <c r="O5" s="120"/>
      <c r="P5" s="7"/>
      <c r="Q5" s="120"/>
      <c r="R5" s="120"/>
      <c r="S5" s="7"/>
      <c r="T5" s="7"/>
      <c r="U5" s="120"/>
      <c r="V5" s="7"/>
    </row>
    <row r="6" spans="1:22" ht="15" customHeight="1" x14ac:dyDescent="0.35">
      <c r="A6" s="1534" t="s">
        <v>686</v>
      </c>
      <c r="B6" s="1534"/>
      <c r="C6" s="1534"/>
      <c r="D6" s="1534"/>
      <c r="E6" s="1534"/>
      <c r="F6" s="1534"/>
      <c r="G6" s="1534"/>
      <c r="H6" s="1534"/>
      <c r="I6" s="1534"/>
      <c r="J6" s="1534"/>
      <c r="K6" s="1534"/>
      <c r="L6" s="1534"/>
      <c r="M6" s="1534"/>
      <c r="N6" s="1534"/>
      <c r="O6" s="1534"/>
      <c r="P6" s="1534"/>
      <c r="Q6" s="1534"/>
      <c r="R6" s="1534"/>
      <c r="S6" s="1534"/>
      <c r="T6" s="1534"/>
      <c r="U6" s="1534"/>
      <c r="V6" s="1534"/>
    </row>
    <row r="7" spans="1:22" ht="15" customHeight="1" x14ac:dyDescent="0.35">
      <c r="A7" s="547"/>
      <c r="B7" s="547"/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7"/>
      <c r="Q7" s="547"/>
      <c r="R7" s="547"/>
      <c r="S7" s="547"/>
      <c r="T7" s="547"/>
      <c r="U7" s="547"/>
      <c r="V7" s="547"/>
    </row>
    <row r="8" spans="1:22" ht="15" customHeight="1" x14ac:dyDescent="0.3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ht="15.75" customHeight="1" x14ac:dyDescent="0.35">
      <c r="A9" s="1559" t="s">
        <v>558</v>
      </c>
      <c r="B9" s="1559"/>
      <c r="C9" s="1559"/>
      <c r="D9" s="1559"/>
      <c r="E9" s="1559"/>
      <c r="F9" s="1559"/>
      <c r="G9" s="1559"/>
      <c r="H9" s="1559"/>
      <c r="I9" s="1559"/>
      <c r="J9" s="1559"/>
      <c r="K9" s="1559"/>
      <c r="L9" s="1559"/>
      <c r="M9" s="1559"/>
      <c r="N9" s="1559"/>
      <c r="O9" s="1559"/>
      <c r="P9" s="1559"/>
      <c r="Q9" s="145"/>
      <c r="R9" s="145"/>
      <c r="S9" s="60"/>
      <c r="T9" s="1634"/>
      <c r="U9" s="1634"/>
      <c r="V9" s="1634"/>
    </row>
    <row r="10" spans="1:22" ht="15.75" customHeight="1" x14ac:dyDescent="0.35">
      <c r="A10" s="549"/>
      <c r="B10" s="549"/>
      <c r="C10" s="549"/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56"/>
      <c r="T10" s="551"/>
      <c r="U10" s="551"/>
      <c r="V10" s="551"/>
    </row>
    <row r="11" spans="1:22" ht="15.75" customHeight="1" x14ac:dyDescent="0.35">
      <c r="A11" s="549"/>
      <c r="B11" s="549"/>
      <c r="C11" s="549"/>
      <c r="D11" s="549"/>
      <c r="E11" s="549"/>
      <c r="F11" s="549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56"/>
      <c r="T11" s="551"/>
      <c r="U11" s="551"/>
      <c r="V11" s="551"/>
    </row>
    <row r="12" spans="1:22" ht="15.75" customHeight="1" thickBot="1" x14ac:dyDescent="0.4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60"/>
      <c r="T12" s="303"/>
      <c r="U12" s="303"/>
      <c r="V12" s="303"/>
    </row>
    <row r="13" spans="1:22" x14ac:dyDescent="0.35">
      <c r="A13" s="146"/>
      <c r="B13" s="147"/>
      <c r="C13" s="1638" t="s">
        <v>40</v>
      </c>
      <c r="D13" s="1635" t="s">
        <v>177</v>
      </c>
      <c r="E13" s="1636"/>
      <c r="F13" s="1636"/>
      <c r="G13" s="1636"/>
      <c r="H13" s="1637"/>
      <c r="I13" s="1625" t="s">
        <v>182</v>
      </c>
      <c r="J13" s="1626"/>
      <c r="K13" s="1626"/>
      <c r="L13" s="1627"/>
      <c r="M13" s="1625" t="s">
        <v>183</v>
      </c>
      <c r="N13" s="1626"/>
      <c r="O13" s="1626"/>
      <c r="P13" s="1627"/>
      <c r="Q13" s="1625" t="s">
        <v>187</v>
      </c>
      <c r="R13" s="1626"/>
      <c r="S13" s="1626"/>
      <c r="T13" s="1627"/>
      <c r="U13" s="1626" t="s">
        <v>145</v>
      </c>
      <c r="V13" s="1641"/>
    </row>
    <row r="14" spans="1:22" x14ac:dyDescent="0.35">
      <c r="A14" s="148"/>
      <c r="B14" s="136"/>
      <c r="C14" s="1639"/>
      <c r="D14" s="171" t="s">
        <v>109</v>
      </c>
      <c r="E14" s="1642" t="s">
        <v>112</v>
      </c>
      <c r="F14" s="1643"/>
      <c r="G14" s="1642" t="s">
        <v>178</v>
      </c>
      <c r="H14" s="1644"/>
      <c r="I14" s="139" t="s">
        <v>179</v>
      </c>
      <c r="J14" s="132" t="s">
        <v>181</v>
      </c>
      <c r="K14" s="1632" t="s">
        <v>8</v>
      </c>
      <c r="L14" s="1633"/>
      <c r="M14" s="139" t="s">
        <v>53</v>
      </c>
      <c r="N14" s="132" t="s">
        <v>53</v>
      </c>
      <c r="O14" s="1632" t="s">
        <v>8</v>
      </c>
      <c r="P14" s="1633"/>
      <c r="Q14" s="139" t="s">
        <v>53</v>
      </c>
      <c r="R14" s="132" t="s">
        <v>162</v>
      </c>
      <c r="S14" s="1632" t="s">
        <v>8</v>
      </c>
      <c r="T14" s="1633"/>
      <c r="U14" s="144" t="s">
        <v>182</v>
      </c>
      <c r="V14" s="149" t="s">
        <v>183</v>
      </c>
    </row>
    <row r="15" spans="1:22" x14ac:dyDescent="0.35">
      <c r="A15" s="148" t="s">
        <v>106</v>
      </c>
      <c r="B15" s="136" t="s">
        <v>107</v>
      </c>
      <c r="C15" s="1639"/>
      <c r="D15" s="1623" t="s">
        <v>34</v>
      </c>
      <c r="E15" s="122" t="s">
        <v>110</v>
      </c>
      <c r="F15" s="133" t="s">
        <v>111</v>
      </c>
      <c r="G15" s="1645" t="s">
        <v>17</v>
      </c>
      <c r="H15" s="1646" t="s">
        <v>113</v>
      </c>
      <c r="I15" s="140" t="s">
        <v>180</v>
      </c>
      <c r="J15" s="121" t="s">
        <v>180</v>
      </c>
      <c r="K15" s="1628" t="s">
        <v>17</v>
      </c>
      <c r="L15" s="1630" t="s">
        <v>113</v>
      </c>
      <c r="M15" s="140" t="s">
        <v>185</v>
      </c>
      <c r="N15" s="134" t="s">
        <v>185</v>
      </c>
      <c r="O15" s="1628" t="s">
        <v>17</v>
      </c>
      <c r="P15" s="1630" t="s">
        <v>113</v>
      </c>
      <c r="Q15" s="140" t="s">
        <v>188</v>
      </c>
      <c r="R15" s="134" t="s">
        <v>190</v>
      </c>
      <c r="S15" s="1628" t="s">
        <v>17</v>
      </c>
      <c r="T15" s="1630" t="s">
        <v>113</v>
      </c>
      <c r="U15" s="166" t="s">
        <v>146</v>
      </c>
      <c r="V15" s="149" t="s">
        <v>146</v>
      </c>
    </row>
    <row r="16" spans="1:22" ht="15" thickBot="1" x14ac:dyDescent="0.4">
      <c r="A16" s="152"/>
      <c r="B16" s="153"/>
      <c r="C16" s="1640"/>
      <c r="D16" s="1624"/>
      <c r="E16" s="154"/>
      <c r="F16" s="155"/>
      <c r="G16" s="1629"/>
      <c r="H16" s="1631"/>
      <c r="I16" s="156" t="s">
        <v>139</v>
      </c>
      <c r="J16" s="154"/>
      <c r="K16" s="1629"/>
      <c r="L16" s="1631"/>
      <c r="M16" s="156" t="s">
        <v>184</v>
      </c>
      <c r="N16" s="155" t="s">
        <v>186</v>
      </c>
      <c r="O16" s="1629"/>
      <c r="P16" s="1631"/>
      <c r="Q16" s="156" t="s">
        <v>189</v>
      </c>
      <c r="R16" s="155"/>
      <c r="S16" s="1629"/>
      <c r="T16" s="1631"/>
      <c r="U16" s="167" t="s">
        <v>177</v>
      </c>
      <c r="V16" s="157" t="s">
        <v>177</v>
      </c>
    </row>
    <row r="17" spans="1:22" ht="21" customHeight="1" thickBot="1" x14ac:dyDescent="0.4">
      <c r="A17" s="170" t="s">
        <v>114</v>
      </c>
      <c r="B17" s="172" t="s">
        <v>115</v>
      </c>
      <c r="C17" s="172" t="s">
        <v>116</v>
      </c>
      <c r="D17" s="173" t="s">
        <v>117</v>
      </c>
      <c r="E17" s="174" t="s">
        <v>118</v>
      </c>
      <c r="F17" s="174" t="s">
        <v>119</v>
      </c>
      <c r="G17" s="174" t="s">
        <v>191</v>
      </c>
      <c r="H17" s="175" t="s">
        <v>120</v>
      </c>
      <c r="I17" s="176" t="s">
        <v>125</v>
      </c>
      <c r="J17" s="177" t="s">
        <v>126</v>
      </c>
      <c r="K17" s="174" t="s">
        <v>127</v>
      </c>
      <c r="L17" s="178" t="s">
        <v>128</v>
      </c>
      <c r="M17" s="173" t="s">
        <v>133</v>
      </c>
      <c r="N17" s="174" t="s">
        <v>134</v>
      </c>
      <c r="O17" s="174" t="s">
        <v>135</v>
      </c>
      <c r="P17" s="178" t="s">
        <v>136</v>
      </c>
      <c r="Q17" s="179" t="s">
        <v>140</v>
      </c>
      <c r="R17" s="174" t="s">
        <v>142</v>
      </c>
      <c r="S17" s="180" t="s">
        <v>143</v>
      </c>
      <c r="T17" s="178" t="s">
        <v>144</v>
      </c>
      <c r="U17" s="181" t="s">
        <v>148</v>
      </c>
      <c r="V17" s="182" t="s">
        <v>149</v>
      </c>
    </row>
    <row r="18" spans="1:22" x14ac:dyDescent="0.35">
      <c r="A18" s="150"/>
      <c r="B18" s="11"/>
      <c r="C18" s="11" t="s">
        <v>192</v>
      </c>
      <c r="D18" s="137"/>
      <c r="E18" s="76"/>
      <c r="F18" s="76"/>
      <c r="G18" s="76"/>
      <c r="H18" s="138"/>
      <c r="I18" s="141"/>
      <c r="J18" s="77"/>
      <c r="K18" s="76"/>
      <c r="L18" s="142"/>
      <c r="M18" s="137"/>
      <c r="N18" s="76"/>
      <c r="O18" s="76"/>
      <c r="P18" s="142"/>
      <c r="Q18" s="115"/>
      <c r="R18" s="76"/>
      <c r="S18" s="135"/>
      <c r="T18" s="142"/>
      <c r="U18" s="168"/>
      <c r="V18" s="151"/>
    </row>
    <row r="19" spans="1:22" x14ac:dyDescent="0.35">
      <c r="A19" s="150"/>
      <c r="B19" s="11"/>
      <c r="C19" s="11" t="s">
        <v>193</v>
      </c>
      <c r="D19" s="137"/>
      <c r="E19" s="76"/>
      <c r="F19" s="76"/>
      <c r="G19" s="76"/>
      <c r="H19" s="138"/>
      <c r="I19" s="141"/>
      <c r="J19" s="77"/>
      <c r="K19" s="76"/>
      <c r="L19" s="142"/>
      <c r="M19" s="137"/>
      <c r="N19" s="76"/>
      <c r="O19" s="76"/>
      <c r="P19" s="142"/>
      <c r="Q19" s="115"/>
      <c r="R19" s="76"/>
      <c r="S19" s="135"/>
      <c r="T19" s="142"/>
      <c r="U19" s="168"/>
      <c r="V19" s="151"/>
    </row>
    <row r="20" spans="1:22" x14ac:dyDescent="0.35">
      <c r="A20" s="150"/>
      <c r="B20" s="11"/>
      <c r="C20" s="184" t="s">
        <v>194</v>
      </c>
      <c r="D20" s="137"/>
      <c r="E20" s="76"/>
      <c r="F20" s="76"/>
      <c r="G20" s="76"/>
      <c r="H20" s="138"/>
      <c r="I20" s="141"/>
      <c r="J20" s="77"/>
      <c r="K20" s="76"/>
      <c r="L20" s="142"/>
      <c r="M20" s="137"/>
      <c r="N20" s="76"/>
      <c r="O20" s="76"/>
      <c r="P20" s="142"/>
      <c r="Q20" s="115"/>
      <c r="R20" s="76"/>
      <c r="S20" s="135"/>
      <c r="T20" s="142"/>
      <c r="U20" s="168"/>
      <c r="V20" s="151"/>
    </row>
    <row r="21" spans="1:22" x14ac:dyDescent="0.35">
      <c r="A21" s="150"/>
      <c r="B21" s="11"/>
      <c r="C21" s="184" t="s">
        <v>194</v>
      </c>
      <c r="D21" s="137"/>
      <c r="E21" s="76"/>
      <c r="F21" s="76"/>
      <c r="G21" s="76"/>
      <c r="H21" s="138"/>
      <c r="I21" s="141"/>
      <c r="J21" s="77"/>
      <c r="K21" s="76"/>
      <c r="L21" s="142"/>
      <c r="M21" s="137"/>
      <c r="N21" s="76"/>
      <c r="O21" s="76"/>
      <c r="P21" s="142"/>
      <c r="Q21" s="115"/>
      <c r="R21" s="76"/>
      <c r="S21" s="135"/>
      <c r="T21" s="142"/>
      <c r="U21" s="168"/>
      <c r="V21" s="151"/>
    </row>
    <row r="22" spans="1:22" x14ac:dyDescent="0.35">
      <c r="A22" s="150"/>
      <c r="B22" s="11"/>
      <c r="C22" s="183" t="s">
        <v>195</v>
      </c>
      <c r="D22" s="137"/>
      <c r="E22" s="76"/>
      <c r="F22" s="76"/>
      <c r="G22" s="76"/>
      <c r="H22" s="138"/>
      <c r="I22" s="141"/>
      <c r="J22" s="77"/>
      <c r="K22" s="76"/>
      <c r="L22" s="142"/>
      <c r="M22" s="137"/>
      <c r="N22" s="76"/>
      <c r="O22" s="76"/>
      <c r="P22" s="142"/>
      <c r="Q22" s="115"/>
      <c r="R22" s="76"/>
      <c r="S22" s="135"/>
      <c r="T22" s="142"/>
      <c r="U22" s="168"/>
      <c r="V22" s="151"/>
    </row>
    <row r="23" spans="1:22" x14ac:dyDescent="0.35">
      <c r="A23" s="150"/>
      <c r="B23" s="11"/>
      <c r="C23" s="11" t="s">
        <v>196</v>
      </c>
      <c r="D23" s="137"/>
      <c r="E23" s="76"/>
      <c r="F23" s="76"/>
      <c r="G23" s="76"/>
      <c r="H23" s="138"/>
      <c r="I23" s="141"/>
      <c r="J23" s="77"/>
      <c r="K23" s="76"/>
      <c r="L23" s="142"/>
      <c r="M23" s="137"/>
      <c r="N23" s="76"/>
      <c r="O23" s="76"/>
      <c r="P23" s="142"/>
      <c r="Q23" s="115"/>
      <c r="R23" s="76"/>
      <c r="S23" s="135"/>
      <c r="T23" s="142"/>
      <c r="U23" s="168"/>
      <c r="V23" s="151"/>
    </row>
    <row r="24" spans="1:22" x14ac:dyDescent="0.35">
      <c r="A24" s="150"/>
      <c r="B24" s="11"/>
      <c r="C24" s="184" t="s">
        <v>194</v>
      </c>
      <c r="D24" s="137"/>
      <c r="E24" s="76"/>
      <c r="F24" s="76"/>
      <c r="G24" s="76"/>
      <c r="H24" s="138"/>
      <c r="I24" s="141"/>
      <c r="J24" s="77"/>
      <c r="K24" s="76"/>
      <c r="L24" s="142"/>
      <c r="M24" s="137"/>
      <c r="N24" s="76"/>
      <c r="O24" s="76"/>
      <c r="P24" s="142"/>
      <c r="Q24" s="115"/>
      <c r="R24" s="76"/>
      <c r="S24" s="135"/>
      <c r="T24" s="142"/>
      <c r="U24" s="168"/>
      <c r="V24" s="151"/>
    </row>
    <row r="25" spans="1:22" x14ac:dyDescent="0.35">
      <c r="A25" s="150"/>
      <c r="B25" s="11"/>
      <c r="C25" s="184" t="s">
        <v>194</v>
      </c>
      <c r="D25" s="137"/>
      <c r="E25" s="76"/>
      <c r="F25" s="76"/>
      <c r="G25" s="76"/>
      <c r="H25" s="138"/>
      <c r="I25" s="141"/>
      <c r="J25" s="77"/>
      <c r="K25" s="76"/>
      <c r="L25" s="142"/>
      <c r="M25" s="137"/>
      <c r="N25" s="76"/>
      <c r="O25" s="76"/>
      <c r="P25" s="142"/>
      <c r="Q25" s="115"/>
      <c r="R25" s="76"/>
      <c r="S25" s="135"/>
      <c r="T25" s="142"/>
      <c r="U25" s="168"/>
      <c r="V25" s="151"/>
    </row>
    <row r="26" spans="1:22" x14ac:dyDescent="0.35">
      <c r="A26" s="150"/>
      <c r="B26" s="11"/>
      <c r="C26" s="183" t="s">
        <v>195</v>
      </c>
      <c r="D26" s="137"/>
      <c r="E26" s="76"/>
      <c r="F26" s="76"/>
      <c r="G26" s="76"/>
      <c r="H26" s="138"/>
      <c r="I26" s="141"/>
      <c r="J26" s="77"/>
      <c r="K26" s="76"/>
      <c r="L26" s="142"/>
      <c r="M26" s="137"/>
      <c r="N26" s="76"/>
      <c r="O26" s="76"/>
      <c r="P26" s="142"/>
      <c r="Q26" s="115"/>
      <c r="R26" s="76"/>
      <c r="S26" s="135"/>
      <c r="T26" s="142"/>
      <c r="U26" s="168"/>
      <c r="V26" s="151"/>
    </row>
    <row r="27" spans="1:22" ht="28.5" x14ac:dyDescent="0.35">
      <c r="A27" s="150"/>
      <c r="B27" s="11"/>
      <c r="C27" s="11" t="s">
        <v>197</v>
      </c>
      <c r="D27" s="137"/>
      <c r="E27" s="76"/>
      <c r="F27" s="76"/>
      <c r="G27" s="76"/>
      <c r="H27" s="138"/>
      <c r="I27" s="141"/>
      <c r="J27" s="77"/>
      <c r="K27" s="76"/>
      <c r="L27" s="142"/>
      <c r="M27" s="137"/>
      <c r="N27" s="76"/>
      <c r="O27" s="76"/>
      <c r="P27" s="142"/>
      <c r="Q27" s="115"/>
      <c r="R27" s="76"/>
      <c r="S27" s="135"/>
      <c r="T27" s="142"/>
      <c r="U27" s="168"/>
      <c r="V27" s="131"/>
    </row>
    <row r="28" spans="1:22" x14ac:dyDescent="0.35">
      <c r="A28" s="150"/>
      <c r="B28" s="11"/>
      <c r="C28" s="184" t="s">
        <v>194</v>
      </c>
      <c r="D28" s="137"/>
      <c r="E28" s="76"/>
      <c r="F28" s="76"/>
      <c r="G28" s="76"/>
      <c r="H28" s="138"/>
      <c r="I28" s="141"/>
      <c r="J28" s="77"/>
      <c r="K28" s="76"/>
      <c r="L28" s="142"/>
      <c r="M28" s="137"/>
      <c r="N28" s="76"/>
      <c r="O28" s="76"/>
      <c r="P28" s="142"/>
      <c r="Q28" s="115"/>
      <c r="R28" s="76"/>
      <c r="S28" s="135"/>
      <c r="T28" s="142"/>
      <c r="U28" s="143"/>
      <c r="V28" s="131"/>
    </row>
    <row r="29" spans="1:22" x14ac:dyDescent="0.35">
      <c r="A29" s="150"/>
      <c r="B29" s="11"/>
      <c r="C29" s="184" t="s">
        <v>194</v>
      </c>
      <c r="D29" s="137"/>
      <c r="E29" s="76"/>
      <c r="F29" s="76"/>
      <c r="G29" s="76"/>
      <c r="H29" s="138"/>
      <c r="I29" s="141"/>
      <c r="J29" s="77"/>
      <c r="K29" s="76"/>
      <c r="L29" s="142"/>
      <c r="M29" s="137"/>
      <c r="N29" s="76"/>
      <c r="O29" s="76"/>
      <c r="P29" s="142"/>
      <c r="Q29" s="115"/>
      <c r="R29" s="76"/>
      <c r="S29" s="135"/>
      <c r="T29" s="142"/>
      <c r="U29" s="143"/>
      <c r="V29" s="131"/>
    </row>
    <row r="30" spans="1:22" x14ac:dyDescent="0.35">
      <c r="A30" s="150"/>
      <c r="B30" s="11"/>
      <c r="C30" s="183" t="s">
        <v>195</v>
      </c>
      <c r="D30" s="137"/>
      <c r="E30" s="76"/>
      <c r="F30" s="76"/>
      <c r="G30" s="76"/>
      <c r="H30" s="138"/>
      <c r="I30" s="141"/>
      <c r="J30" s="77"/>
      <c r="K30" s="76"/>
      <c r="L30" s="142"/>
      <c r="M30" s="137"/>
      <c r="N30" s="76"/>
      <c r="O30" s="76"/>
      <c r="P30" s="142"/>
      <c r="Q30" s="115"/>
      <c r="R30" s="76"/>
      <c r="S30" s="135"/>
      <c r="T30" s="142"/>
      <c r="U30" s="143"/>
      <c r="V30" s="131"/>
    </row>
    <row r="31" spans="1:22" x14ac:dyDescent="0.35">
      <c r="A31" s="150"/>
      <c r="B31" s="11"/>
      <c r="C31" s="11"/>
      <c r="D31" s="137"/>
      <c r="E31" s="76"/>
      <c r="F31" s="76"/>
      <c r="G31" s="76"/>
      <c r="H31" s="138"/>
      <c r="I31" s="141"/>
      <c r="J31" s="77"/>
      <c r="K31" s="76"/>
      <c r="L31" s="142"/>
      <c r="M31" s="137"/>
      <c r="N31" s="76"/>
      <c r="O31" s="76"/>
      <c r="P31" s="142"/>
      <c r="Q31" s="115"/>
      <c r="R31" s="76"/>
      <c r="S31" s="135"/>
      <c r="T31" s="142"/>
      <c r="U31" s="143"/>
      <c r="V31" s="131"/>
    </row>
    <row r="32" spans="1:22" x14ac:dyDescent="0.35">
      <c r="A32" s="150"/>
      <c r="B32" s="11"/>
      <c r="C32" s="11" t="s">
        <v>147</v>
      </c>
      <c r="D32" s="137"/>
      <c r="E32" s="76"/>
      <c r="F32" s="76"/>
      <c r="G32" s="76"/>
      <c r="H32" s="138"/>
      <c r="I32" s="141"/>
      <c r="J32" s="77"/>
      <c r="K32" s="76"/>
      <c r="L32" s="142"/>
      <c r="M32" s="137"/>
      <c r="N32" s="76"/>
      <c r="O32" s="76"/>
      <c r="P32" s="142"/>
      <c r="Q32" s="115"/>
      <c r="R32" s="76"/>
      <c r="S32" s="135"/>
      <c r="T32" s="142"/>
      <c r="U32" s="143"/>
      <c r="V32" s="131"/>
    </row>
    <row r="33" spans="1:22" ht="15" thickBot="1" x14ac:dyDescent="0.4">
      <c r="A33" s="158"/>
      <c r="B33" s="159"/>
      <c r="C33" s="159"/>
      <c r="D33" s="160"/>
      <c r="E33" s="161"/>
      <c r="F33" s="161"/>
      <c r="G33" s="161"/>
      <c r="H33" s="162"/>
      <c r="I33" s="160"/>
      <c r="J33" s="161"/>
      <c r="K33" s="161"/>
      <c r="L33" s="162"/>
      <c r="M33" s="160"/>
      <c r="N33" s="161"/>
      <c r="O33" s="161"/>
      <c r="P33" s="162"/>
      <c r="Q33" s="169"/>
      <c r="R33" s="161"/>
      <c r="S33" s="164"/>
      <c r="T33" s="162"/>
      <c r="U33" s="163"/>
      <c r="V33" s="165"/>
    </row>
    <row r="34" spans="1:22" x14ac:dyDescent="0.3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</row>
    <row r="35" spans="1:22" x14ac:dyDescent="0.3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</row>
    <row r="36" spans="1:22" x14ac:dyDescent="0.3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</row>
    <row r="37" spans="1:22" x14ac:dyDescent="0.3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</row>
    <row r="38" spans="1:22" x14ac:dyDescent="0.3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</row>
    <row r="39" spans="1:22" x14ac:dyDescent="0.3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</row>
    <row r="40" spans="1:22" x14ac:dyDescent="0.3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</row>
    <row r="41" spans="1:22" x14ac:dyDescent="0.3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</row>
    <row r="42" spans="1:22" x14ac:dyDescent="0.35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</row>
    <row r="43" spans="1:22" x14ac:dyDescent="0.3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</row>
    <row r="44" spans="1:22" ht="15" customHeight="1" x14ac:dyDescent="0.35">
      <c r="A44" s="1577" t="s">
        <v>840</v>
      </c>
      <c r="B44" s="1577"/>
      <c r="C44" s="1577"/>
      <c r="D44" s="1577"/>
      <c r="E44" s="1577"/>
      <c r="F44" s="1577"/>
      <c r="G44" s="120"/>
      <c r="H44" s="120"/>
      <c r="I44" s="120"/>
      <c r="J44" s="120"/>
      <c r="K44" s="119"/>
    </row>
    <row r="45" spans="1:22" ht="15" customHeight="1" x14ac:dyDescent="0.35">
      <c r="A45" s="120"/>
      <c r="B45" s="120"/>
      <c r="C45" s="120"/>
      <c r="D45" s="120"/>
      <c r="E45" s="120"/>
      <c r="F45" s="120"/>
      <c r="G45" s="120"/>
    </row>
    <row r="46" spans="1:22" ht="15" customHeight="1" x14ac:dyDescent="0.35">
      <c r="A46" s="120"/>
      <c r="B46" s="120"/>
      <c r="C46" s="120"/>
      <c r="D46" s="120"/>
      <c r="E46" s="120"/>
      <c r="F46" s="120"/>
      <c r="G46" s="120"/>
      <c r="S46" s="1612" t="s">
        <v>618</v>
      </c>
      <c r="T46" s="1612"/>
      <c r="U46" s="1612"/>
      <c r="V46" s="1612"/>
    </row>
    <row r="47" spans="1:22" ht="15" customHeight="1" x14ac:dyDescent="0.35">
      <c r="A47" s="120"/>
      <c r="B47" s="120"/>
      <c r="C47" s="120"/>
      <c r="D47" s="120"/>
      <c r="E47" s="120"/>
      <c r="F47" s="120"/>
      <c r="G47" s="120"/>
      <c r="S47" s="1612"/>
      <c r="T47" s="1612"/>
      <c r="U47" s="120"/>
      <c r="V47" s="119"/>
    </row>
    <row r="48" spans="1:22" x14ac:dyDescent="0.35">
      <c r="S48" s="1612" t="s">
        <v>175</v>
      </c>
      <c r="T48" s="1612"/>
      <c r="U48" s="1612"/>
      <c r="V48" s="1612"/>
    </row>
    <row r="49" spans="1:22" x14ac:dyDescent="0.35">
      <c r="S49" s="1612"/>
      <c r="T49" s="1612"/>
      <c r="U49" s="1612"/>
      <c r="V49" s="1612"/>
    </row>
    <row r="50" spans="1:22" x14ac:dyDescent="0.35">
      <c r="A50" s="435"/>
      <c r="B50" s="435"/>
      <c r="C50" s="435"/>
      <c r="D50" s="435"/>
      <c r="E50" s="435"/>
      <c r="S50" s="1615"/>
      <c r="T50" s="1615"/>
      <c r="U50" s="1615"/>
      <c r="V50" s="1615"/>
    </row>
    <row r="51" spans="1:22" x14ac:dyDescent="0.35">
      <c r="A51" s="462"/>
      <c r="B51" s="214"/>
      <c r="C51" s="214"/>
      <c r="D51" s="214"/>
      <c r="E51" s="214"/>
    </row>
    <row r="52" spans="1:22" x14ac:dyDescent="0.35">
      <c r="A52" s="214"/>
      <c r="B52" s="214"/>
      <c r="C52" s="214"/>
      <c r="D52" s="214"/>
      <c r="E52" s="214"/>
    </row>
  </sheetData>
  <sheetProtection algorithmName="SHA-512" hashValue="RUVnheCzjghTv6+IrQ0+T2rLpdxlERj7i+FdTnNC/fIkxhQ2WYArLwy3a4TQ9rNVyTs9BOflcCSp7cFYCTcdoA==" saltValue="3xL6wKnVfEev9d4aDHr7Dg==" spinCount="100000" sheet="1" objects="1" scenarios="1" selectLockedCells="1" selectUnlockedCells="1"/>
  <mergeCells count="31">
    <mergeCell ref="T9:V9"/>
    <mergeCell ref="T1:V1"/>
    <mergeCell ref="D13:H13"/>
    <mergeCell ref="A6:V6"/>
    <mergeCell ref="C13:C16"/>
    <mergeCell ref="S14:T14"/>
    <mergeCell ref="I13:L13"/>
    <mergeCell ref="U13:V13"/>
    <mergeCell ref="E14:F14"/>
    <mergeCell ref="S15:S16"/>
    <mergeCell ref="G14:H14"/>
    <mergeCell ref="A1:K1"/>
    <mergeCell ref="A9:P9"/>
    <mergeCell ref="G15:G16"/>
    <mergeCell ref="P15:P16"/>
    <mergeCell ref="H15:H16"/>
    <mergeCell ref="S50:V50"/>
    <mergeCell ref="S49:V49"/>
    <mergeCell ref="T15:T16"/>
    <mergeCell ref="O15:O16"/>
    <mergeCell ref="S48:V48"/>
    <mergeCell ref="S47:T47"/>
    <mergeCell ref="S46:V46"/>
    <mergeCell ref="A44:F44"/>
    <mergeCell ref="D15:D16"/>
    <mergeCell ref="Q13:T13"/>
    <mergeCell ref="K15:K16"/>
    <mergeCell ref="L15:L16"/>
    <mergeCell ref="O14:P14"/>
    <mergeCell ref="K14:L14"/>
    <mergeCell ref="M13:P1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6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8"/>
  <sheetViews>
    <sheetView showGridLines="0" topLeftCell="A9" zoomScaleNormal="100" workbookViewId="0">
      <selection activeCell="H45" sqref="H45"/>
    </sheetView>
  </sheetViews>
  <sheetFormatPr defaultRowHeight="14.5" x14ac:dyDescent="0.35"/>
  <cols>
    <col min="1" max="1" width="7.1796875" customWidth="1"/>
    <col min="2" max="2" width="9.1796875" customWidth="1"/>
    <col min="3" max="3" width="25.81640625" customWidth="1"/>
    <col min="4" max="4" width="14" customWidth="1"/>
    <col min="5" max="5" width="12.1796875" customWidth="1"/>
    <col min="6" max="6" width="11.81640625" customWidth="1"/>
    <col min="7" max="7" width="12.81640625" customWidth="1"/>
    <col min="8" max="8" width="7.1796875" bestFit="1" customWidth="1"/>
    <col min="9" max="9" width="11.54296875" bestFit="1" customWidth="1"/>
    <col min="10" max="10" width="11.453125" bestFit="1" customWidth="1"/>
    <col min="11" max="11" width="12" bestFit="1" customWidth="1"/>
    <col min="12" max="12" width="12" customWidth="1"/>
    <col min="13" max="13" width="14" customWidth="1"/>
    <col min="14" max="14" width="14.81640625" bestFit="1" customWidth="1"/>
    <col min="15" max="15" width="12" customWidth="1"/>
    <col min="16" max="16" width="10.453125" bestFit="1" customWidth="1"/>
    <col min="17" max="20" width="11.81640625" customWidth="1"/>
    <col min="21" max="22" width="15.81640625" bestFit="1" customWidth="1"/>
  </cols>
  <sheetData>
    <row r="1" spans="1:22" ht="15" customHeight="1" x14ac:dyDescent="0.35">
      <c r="A1" s="1540" t="s">
        <v>198</v>
      </c>
      <c r="B1" s="1540"/>
      <c r="C1" s="1540"/>
      <c r="D1" s="1540"/>
      <c r="E1" s="1540"/>
      <c r="F1" s="1540"/>
      <c r="G1" s="1540"/>
      <c r="H1" s="1540"/>
      <c r="I1" s="1540"/>
      <c r="J1" s="1540"/>
      <c r="K1" s="1540"/>
      <c r="L1" s="117"/>
      <c r="M1" s="117"/>
      <c r="N1" s="117"/>
      <c r="O1" s="117"/>
      <c r="P1" s="120"/>
      <c r="Q1" s="120"/>
      <c r="R1" s="120"/>
      <c r="S1" s="120"/>
      <c r="T1" s="1534"/>
      <c r="U1" s="1534"/>
      <c r="V1" s="1534"/>
    </row>
    <row r="2" spans="1:22" ht="15" customHeight="1" x14ac:dyDescent="0.35">
      <c r="A2" s="548"/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6"/>
      <c r="Q2" s="546"/>
      <c r="R2" s="546"/>
      <c r="S2" s="546"/>
      <c r="T2" s="547"/>
      <c r="U2" s="547"/>
      <c r="V2" s="547"/>
    </row>
    <row r="3" spans="1:22" ht="15" customHeight="1" x14ac:dyDescent="0.35">
      <c r="A3" s="548"/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6"/>
      <c r="Q3" s="546"/>
      <c r="R3" s="546"/>
      <c r="S3" s="546"/>
      <c r="T3" s="547"/>
      <c r="U3" s="547"/>
      <c r="V3" s="547"/>
    </row>
    <row r="4" spans="1:2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22" ht="15" customHeight="1" x14ac:dyDescent="0.35">
      <c r="A5" s="1534" t="s">
        <v>686</v>
      </c>
      <c r="B5" s="1534"/>
      <c r="C5" s="1534"/>
      <c r="D5" s="1534"/>
      <c r="E5" s="1534"/>
      <c r="F5" s="1534"/>
      <c r="G5" s="1534"/>
      <c r="H5" s="1534"/>
      <c r="I5" s="1534"/>
      <c r="J5" s="1534"/>
      <c r="K5" s="1534"/>
      <c r="L5" s="1534"/>
      <c r="M5" s="1534"/>
      <c r="N5" s="1534"/>
      <c r="O5" s="1534"/>
      <c r="P5" s="1534"/>
      <c r="Q5" s="1534"/>
      <c r="R5" s="1534"/>
      <c r="S5" s="1534"/>
      <c r="T5" s="1534"/>
      <c r="U5" s="1534"/>
      <c r="V5" s="1534"/>
    </row>
    <row r="6" spans="1:22" ht="15" customHeight="1" x14ac:dyDescent="0.35">
      <c r="A6" s="547"/>
      <c r="B6" s="547"/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547"/>
      <c r="R6" s="547"/>
      <c r="S6" s="547"/>
      <c r="T6" s="547"/>
      <c r="U6" s="547"/>
      <c r="V6" s="547"/>
    </row>
    <row r="7" spans="1:22" ht="15" customHeight="1" x14ac:dyDescent="0.3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ht="15" customHeight="1" x14ac:dyDescent="0.3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ht="15.75" customHeight="1" x14ac:dyDescent="0.35">
      <c r="A9" s="1559" t="s">
        <v>558</v>
      </c>
      <c r="B9" s="1559"/>
      <c r="C9" s="1559"/>
      <c r="D9" s="1559"/>
      <c r="E9" s="1559"/>
      <c r="F9" s="1559"/>
      <c r="G9" s="1559"/>
      <c r="H9" s="1559"/>
      <c r="I9" s="1559"/>
      <c r="J9" s="1559"/>
      <c r="K9" s="1559"/>
      <c r="L9" s="1559"/>
      <c r="M9" s="1559"/>
      <c r="N9" s="1559"/>
      <c r="O9" s="1559"/>
      <c r="P9" s="1559"/>
      <c r="Q9" s="145"/>
      <c r="R9" s="145"/>
      <c r="S9" s="60"/>
      <c r="T9" s="1634"/>
      <c r="U9" s="1634"/>
      <c r="V9" s="1634"/>
    </row>
    <row r="10" spans="1:22" ht="15.75" customHeight="1" thickBot="1" x14ac:dyDescent="0.4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60"/>
      <c r="T10" s="303"/>
      <c r="U10" s="303"/>
      <c r="V10" s="303"/>
    </row>
    <row r="11" spans="1:22" x14ac:dyDescent="0.35">
      <c r="A11" s="146"/>
      <c r="B11" s="147"/>
      <c r="C11" s="1638" t="s">
        <v>40</v>
      </c>
      <c r="D11" s="1635" t="s">
        <v>108</v>
      </c>
      <c r="E11" s="1636"/>
      <c r="F11" s="1636"/>
      <c r="G11" s="1636"/>
      <c r="H11" s="1637"/>
      <c r="I11" s="1625" t="s">
        <v>203</v>
      </c>
      <c r="J11" s="1626"/>
      <c r="K11" s="1626"/>
      <c r="L11" s="1627"/>
      <c r="M11" s="1625" t="s">
        <v>204</v>
      </c>
      <c r="N11" s="1626"/>
      <c r="O11" s="1626"/>
      <c r="P11" s="1627"/>
      <c r="Q11" s="1625" t="s">
        <v>206</v>
      </c>
      <c r="R11" s="1626"/>
      <c r="S11" s="1626"/>
      <c r="T11" s="1627"/>
      <c r="U11" s="1626" t="s">
        <v>145</v>
      </c>
      <c r="V11" s="1641"/>
    </row>
    <row r="12" spans="1:22" x14ac:dyDescent="0.35">
      <c r="A12" s="148"/>
      <c r="B12" s="136"/>
      <c r="C12" s="1639"/>
      <c r="D12" s="171" t="s">
        <v>109</v>
      </c>
      <c r="E12" s="1642" t="s">
        <v>112</v>
      </c>
      <c r="F12" s="1643"/>
      <c r="G12" s="1642" t="s">
        <v>178</v>
      </c>
      <c r="H12" s="1644"/>
      <c r="I12" s="139" t="s">
        <v>179</v>
      </c>
      <c r="J12" s="132" t="s">
        <v>181</v>
      </c>
      <c r="K12" s="1632" t="s">
        <v>8</v>
      </c>
      <c r="L12" s="1633"/>
      <c r="M12" s="139" t="s">
        <v>53</v>
      </c>
      <c r="N12" s="132" t="s">
        <v>53</v>
      </c>
      <c r="O12" s="1632" t="s">
        <v>8</v>
      </c>
      <c r="P12" s="1633"/>
      <c r="Q12" s="139" t="s">
        <v>53</v>
      </c>
      <c r="R12" s="132" t="s">
        <v>162</v>
      </c>
      <c r="S12" s="1632" t="s">
        <v>8</v>
      </c>
      <c r="T12" s="1633"/>
      <c r="U12" s="144" t="s">
        <v>203</v>
      </c>
      <c r="V12" s="149" t="s">
        <v>204</v>
      </c>
    </row>
    <row r="13" spans="1:22" x14ac:dyDescent="0.35">
      <c r="A13" s="148" t="s">
        <v>106</v>
      </c>
      <c r="B13" s="136" t="s">
        <v>4</v>
      </c>
      <c r="C13" s="1639"/>
      <c r="D13" s="1623" t="s">
        <v>34</v>
      </c>
      <c r="E13" s="122" t="s">
        <v>110</v>
      </c>
      <c r="F13" s="133" t="s">
        <v>111</v>
      </c>
      <c r="G13" s="1645" t="s">
        <v>17</v>
      </c>
      <c r="H13" s="1646" t="s">
        <v>113</v>
      </c>
      <c r="I13" s="140" t="s">
        <v>180</v>
      </c>
      <c r="J13" s="121" t="s">
        <v>180</v>
      </c>
      <c r="K13" s="1628" t="s">
        <v>17</v>
      </c>
      <c r="L13" s="1630" t="s">
        <v>113</v>
      </c>
      <c r="M13" s="140" t="s">
        <v>205</v>
      </c>
      <c r="N13" s="140" t="s">
        <v>205</v>
      </c>
      <c r="O13" s="1628" t="s">
        <v>17</v>
      </c>
      <c r="P13" s="1630" t="s">
        <v>113</v>
      </c>
      <c r="Q13" s="140" t="s">
        <v>188</v>
      </c>
      <c r="R13" s="134" t="s">
        <v>190</v>
      </c>
      <c r="S13" s="1628" t="s">
        <v>17</v>
      </c>
      <c r="T13" s="1630" t="s">
        <v>113</v>
      </c>
      <c r="U13" s="166" t="s">
        <v>146</v>
      </c>
      <c r="V13" s="149" t="s">
        <v>146</v>
      </c>
    </row>
    <row r="14" spans="1:22" ht="15" thickBot="1" x14ac:dyDescent="0.4">
      <c r="A14" s="152"/>
      <c r="B14" s="153"/>
      <c r="C14" s="1640"/>
      <c r="D14" s="1624"/>
      <c r="E14" s="154"/>
      <c r="F14" s="155"/>
      <c r="G14" s="1629"/>
      <c r="H14" s="1631"/>
      <c r="I14" s="156" t="s">
        <v>139</v>
      </c>
      <c r="J14" s="154"/>
      <c r="K14" s="1629"/>
      <c r="L14" s="1631"/>
      <c r="M14" s="156" t="s">
        <v>184</v>
      </c>
      <c r="N14" s="155" t="s">
        <v>186</v>
      </c>
      <c r="O14" s="1629"/>
      <c r="P14" s="1631"/>
      <c r="Q14" s="156" t="s">
        <v>189</v>
      </c>
      <c r="R14" s="155"/>
      <c r="S14" s="1629"/>
      <c r="T14" s="1631"/>
      <c r="U14" s="167" t="s">
        <v>108</v>
      </c>
      <c r="V14" s="157" t="s">
        <v>108</v>
      </c>
    </row>
    <row r="15" spans="1:22" ht="21" customHeight="1" thickBot="1" x14ac:dyDescent="0.4">
      <c r="A15" s="170" t="s">
        <v>114</v>
      </c>
      <c r="B15" s="172" t="s">
        <v>115</v>
      </c>
      <c r="C15" s="172" t="s">
        <v>116</v>
      </c>
      <c r="D15" s="173" t="s">
        <v>117</v>
      </c>
      <c r="E15" s="174" t="s">
        <v>118</v>
      </c>
      <c r="F15" s="174" t="s">
        <v>119</v>
      </c>
      <c r="G15" s="174" t="s">
        <v>191</v>
      </c>
      <c r="H15" s="175" t="s">
        <v>120</v>
      </c>
      <c r="I15" s="176" t="s">
        <v>125</v>
      </c>
      <c r="J15" s="177" t="s">
        <v>126</v>
      </c>
      <c r="K15" s="174" t="s">
        <v>127</v>
      </c>
      <c r="L15" s="178" t="s">
        <v>128</v>
      </c>
      <c r="M15" s="173" t="s">
        <v>133</v>
      </c>
      <c r="N15" s="174" t="s">
        <v>134</v>
      </c>
      <c r="O15" s="174" t="s">
        <v>135</v>
      </c>
      <c r="P15" s="178" t="s">
        <v>136</v>
      </c>
      <c r="Q15" s="179" t="s">
        <v>140</v>
      </c>
      <c r="R15" s="174" t="s">
        <v>142</v>
      </c>
      <c r="S15" s="180" t="s">
        <v>143</v>
      </c>
      <c r="T15" s="178" t="s">
        <v>144</v>
      </c>
      <c r="U15" s="181" t="s">
        <v>148</v>
      </c>
      <c r="V15" s="182" t="s">
        <v>149</v>
      </c>
    </row>
    <row r="16" spans="1:22" ht="18.75" customHeight="1" x14ac:dyDescent="0.35">
      <c r="A16" s="150"/>
      <c r="B16" s="11"/>
      <c r="C16" s="11" t="s">
        <v>199</v>
      </c>
      <c r="D16" s="137"/>
      <c r="E16" s="76"/>
      <c r="F16" s="76"/>
      <c r="G16" s="76"/>
      <c r="H16" s="138"/>
      <c r="I16" s="141"/>
      <c r="J16" s="77"/>
      <c r="K16" s="76"/>
      <c r="L16" s="142"/>
      <c r="M16" s="137"/>
      <c r="N16" s="76"/>
      <c r="O16" s="76"/>
      <c r="P16" s="142"/>
      <c r="Q16" s="115"/>
      <c r="R16" s="76"/>
      <c r="S16" s="135"/>
      <c r="T16" s="142"/>
      <c r="U16" s="168"/>
      <c r="V16" s="151"/>
    </row>
    <row r="17" spans="1:22" x14ac:dyDescent="0.35">
      <c r="A17" s="150"/>
      <c r="B17" s="11"/>
      <c r="C17" s="184" t="s">
        <v>201</v>
      </c>
      <c r="D17" s="137"/>
      <c r="E17" s="76"/>
      <c r="F17" s="76"/>
      <c r="G17" s="76"/>
      <c r="H17" s="138"/>
      <c r="I17" s="141"/>
      <c r="J17" s="77"/>
      <c r="K17" s="76"/>
      <c r="L17" s="142"/>
      <c r="M17" s="137"/>
      <c r="N17" s="76"/>
      <c r="O17" s="76"/>
      <c r="P17" s="142"/>
      <c r="Q17" s="115"/>
      <c r="R17" s="76"/>
      <c r="S17" s="135"/>
      <c r="T17" s="142"/>
      <c r="U17" s="168"/>
      <c r="V17" s="151"/>
    </row>
    <row r="18" spans="1:22" x14ac:dyDescent="0.35">
      <c r="A18" s="150"/>
      <c r="B18" s="11"/>
      <c r="C18" s="184" t="s">
        <v>194</v>
      </c>
      <c r="D18" s="137"/>
      <c r="E18" s="76"/>
      <c r="F18" s="76"/>
      <c r="G18" s="76"/>
      <c r="H18" s="138"/>
      <c r="I18" s="141"/>
      <c r="J18" s="77"/>
      <c r="K18" s="76"/>
      <c r="L18" s="142"/>
      <c r="M18" s="137"/>
      <c r="N18" s="76"/>
      <c r="O18" s="76"/>
      <c r="P18" s="142"/>
      <c r="Q18" s="115"/>
      <c r="R18" s="76"/>
      <c r="S18" s="135"/>
      <c r="T18" s="142"/>
      <c r="U18" s="168"/>
      <c r="V18" s="151"/>
    </row>
    <row r="19" spans="1:22" x14ac:dyDescent="0.35">
      <c r="A19" s="150"/>
      <c r="B19" s="11"/>
      <c r="C19" s="184" t="s">
        <v>194</v>
      </c>
      <c r="D19" s="137"/>
      <c r="E19" s="76"/>
      <c r="F19" s="76"/>
      <c r="G19" s="76"/>
      <c r="H19" s="138"/>
      <c r="I19" s="141"/>
      <c r="J19" s="77"/>
      <c r="K19" s="76"/>
      <c r="L19" s="142"/>
      <c r="M19" s="137"/>
      <c r="N19" s="76"/>
      <c r="O19" s="76"/>
      <c r="P19" s="142"/>
      <c r="Q19" s="115"/>
      <c r="R19" s="76"/>
      <c r="S19" s="135"/>
      <c r="T19" s="142"/>
      <c r="U19" s="168"/>
      <c r="V19" s="151"/>
    </row>
    <row r="20" spans="1:22" x14ac:dyDescent="0.35">
      <c r="A20" s="150"/>
      <c r="B20" s="11"/>
      <c r="C20" s="183" t="s">
        <v>195</v>
      </c>
      <c r="D20" s="137"/>
      <c r="E20" s="76"/>
      <c r="F20" s="76"/>
      <c r="G20" s="76"/>
      <c r="H20" s="138"/>
      <c r="I20" s="141"/>
      <c r="J20" s="77"/>
      <c r="K20" s="76"/>
      <c r="L20" s="142"/>
      <c r="M20" s="137"/>
      <c r="N20" s="76"/>
      <c r="O20" s="76"/>
      <c r="P20" s="142"/>
      <c r="Q20" s="115"/>
      <c r="R20" s="76"/>
      <c r="S20" s="135"/>
      <c r="T20" s="142"/>
      <c r="U20" s="168"/>
      <c r="V20" s="151"/>
    </row>
    <row r="21" spans="1:22" ht="28.5" x14ac:dyDescent="0.35">
      <c r="A21" s="150"/>
      <c r="B21" s="11"/>
      <c r="C21" s="184" t="s">
        <v>200</v>
      </c>
      <c r="D21" s="137"/>
      <c r="E21" s="76"/>
      <c r="F21" s="76"/>
      <c r="G21" s="76"/>
      <c r="H21" s="138"/>
      <c r="I21" s="141"/>
      <c r="J21" s="77"/>
      <c r="K21" s="76"/>
      <c r="L21" s="142"/>
      <c r="M21" s="137"/>
      <c r="N21" s="76"/>
      <c r="O21" s="76"/>
      <c r="P21" s="142"/>
      <c r="Q21" s="115"/>
      <c r="R21" s="76"/>
      <c r="S21" s="135"/>
      <c r="T21" s="142"/>
      <c r="U21" s="168"/>
      <c r="V21" s="151"/>
    </row>
    <row r="22" spans="1:22" x14ac:dyDescent="0.35">
      <c r="A22" s="150"/>
      <c r="B22" s="11"/>
      <c r="C22" s="184" t="s">
        <v>194</v>
      </c>
      <c r="D22" s="137"/>
      <c r="E22" s="76"/>
      <c r="F22" s="76"/>
      <c r="G22" s="76"/>
      <c r="H22" s="138"/>
      <c r="I22" s="141"/>
      <c r="J22" s="77"/>
      <c r="K22" s="76"/>
      <c r="L22" s="142"/>
      <c r="M22" s="137"/>
      <c r="N22" s="76"/>
      <c r="O22" s="76"/>
      <c r="P22" s="142"/>
      <c r="Q22" s="115"/>
      <c r="R22" s="76"/>
      <c r="S22" s="135"/>
      <c r="T22" s="142"/>
      <c r="U22" s="168"/>
      <c r="V22" s="151"/>
    </row>
    <row r="23" spans="1:22" x14ac:dyDescent="0.35">
      <c r="A23" s="150"/>
      <c r="B23" s="11"/>
      <c r="C23" s="184" t="s">
        <v>194</v>
      </c>
      <c r="D23" s="137"/>
      <c r="E23" s="76"/>
      <c r="F23" s="76"/>
      <c r="G23" s="76"/>
      <c r="H23" s="138"/>
      <c r="I23" s="141"/>
      <c r="J23" s="77"/>
      <c r="K23" s="76"/>
      <c r="L23" s="142"/>
      <c r="M23" s="137"/>
      <c r="N23" s="76"/>
      <c r="O23" s="76"/>
      <c r="P23" s="142"/>
      <c r="Q23" s="115"/>
      <c r="R23" s="76"/>
      <c r="S23" s="135"/>
      <c r="T23" s="142"/>
      <c r="U23" s="168"/>
      <c r="V23" s="151"/>
    </row>
    <row r="24" spans="1:22" x14ac:dyDescent="0.35">
      <c r="A24" s="150"/>
      <c r="B24" s="11"/>
      <c r="C24" s="183" t="s">
        <v>195</v>
      </c>
      <c r="D24" s="137"/>
      <c r="E24" s="76"/>
      <c r="F24" s="76"/>
      <c r="G24" s="76"/>
      <c r="H24" s="138"/>
      <c r="I24" s="141"/>
      <c r="J24" s="77"/>
      <c r="K24" s="76"/>
      <c r="L24" s="142"/>
      <c r="M24" s="137"/>
      <c r="N24" s="76"/>
      <c r="O24" s="76"/>
      <c r="P24" s="142"/>
      <c r="Q24" s="115"/>
      <c r="R24" s="76"/>
      <c r="S24" s="135"/>
      <c r="T24" s="142"/>
      <c r="U24" s="168"/>
      <c r="V24" s="151"/>
    </row>
    <row r="25" spans="1:22" ht="28.5" x14ac:dyDescent="0.35">
      <c r="A25" s="150"/>
      <c r="B25" s="11"/>
      <c r="C25" s="184" t="s">
        <v>202</v>
      </c>
      <c r="D25" s="137"/>
      <c r="E25" s="76"/>
      <c r="F25" s="76"/>
      <c r="G25" s="76"/>
      <c r="H25" s="138"/>
      <c r="I25" s="141"/>
      <c r="J25" s="77"/>
      <c r="K25" s="76"/>
      <c r="L25" s="142"/>
      <c r="M25" s="137"/>
      <c r="N25" s="76"/>
      <c r="O25" s="76"/>
      <c r="P25" s="142"/>
      <c r="Q25" s="115"/>
      <c r="R25" s="76"/>
      <c r="S25" s="135"/>
      <c r="T25" s="142"/>
      <c r="U25" s="168"/>
      <c r="V25" s="131"/>
    </row>
    <row r="26" spans="1:22" x14ac:dyDescent="0.35">
      <c r="A26" s="150"/>
      <c r="B26" s="11"/>
      <c r="C26" s="184" t="s">
        <v>194</v>
      </c>
      <c r="D26" s="137"/>
      <c r="E26" s="76"/>
      <c r="F26" s="76"/>
      <c r="G26" s="76"/>
      <c r="H26" s="138"/>
      <c r="I26" s="141"/>
      <c r="J26" s="77"/>
      <c r="K26" s="76"/>
      <c r="L26" s="142"/>
      <c r="M26" s="137"/>
      <c r="N26" s="76"/>
      <c r="O26" s="76"/>
      <c r="P26" s="142"/>
      <c r="Q26" s="115"/>
      <c r="R26" s="76"/>
      <c r="S26" s="135"/>
      <c r="T26" s="142"/>
      <c r="U26" s="168"/>
      <c r="V26" s="131"/>
    </row>
    <row r="27" spans="1:22" x14ac:dyDescent="0.35">
      <c r="A27" s="150"/>
      <c r="B27" s="11"/>
      <c r="C27" s="184" t="s">
        <v>194</v>
      </c>
      <c r="D27" s="137"/>
      <c r="E27" s="76"/>
      <c r="F27" s="76"/>
      <c r="G27" s="76"/>
      <c r="H27" s="138"/>
      <c r="I27" s="141"/>
      <c r="J27" s="77"/>
      <c r="K27" s="76"/>
      <c r="L27" s="142"/>
      <c r="M27" s="137"/>
      <c r="N27" s="76"/>
      <c r="O27" s="76"/>
      <c r="P27" s="142"/>
      <c r="Q27" s="115"/>
      <c r="R27" s="76"/>
      <c r="S27" s="135"/>
      <c r="T27" s="142"/>
      <c r="U27" s="143"/>
      <c r="V27" s="131"/>
    </row>
    <row r="28" spans="1:22" x14ac:dyDescent="0.35">
      <c r="A28" s="150"/>
      <c r="B28" s="11"/>
      <c r="C28" s="183" t="s">
        <v>195</v>
      </c>
      <c r="D28" s="137"/>
      <c r="E28" s="76"/>
      <c r="F28" s="76"/>
      <c r="G28" s="76"/>
      <c r="H28" s="138"/>
      <c r="I28" s="141"/>
      <c r="J28" s="77"/>
      <c r="K28" s="76"/>
      <c r="L28" s="142"/>
      <c r="M28" s="137"/>
      <c r="N28" s="76"/>
      <c r="O28" s="76"/>
      <c r="P28" s="142"/>
      <c r="Q28" s="115"/>
      <c r="R28" s="76"/>
      <c r="S28" s="135"/>
      <c r="T28" s="142"/>
      <c r="U28" s="143"/>
      <c r="V28" s="131"/>
    </row>
    <row r="29" spans="1:22" x14ac:dyDescent="0.35">
      <c r="A29" s="150"/>
      <c r="B29" s="11"/>
      <c r="C29" s="11"/>
      <c r="D29" s="137"/>
      <c r="E29" s="76"/>
      <c r="F29" s="76"/>
      <c r="G29" s="76"/>
      <c r="H29" s="138"/>
      <c r="I29" s="141"/>
      <c r="J29" s="77"/>
      <c r="K29" s="76"/>
      <c r="L29" s="142"/>
      <c r="M29" s="137"/>
      <c r="N29" s="76"/>
      <c r="O29" s="76"/>
      <c r="P29" s="142"/>
      <c r="Q29" s="115"/>
      <c r="R29" s="76"/>
      <c r="S29" s="135"/>
      <c r="T29" s="142"/>
      <c r="U29" s="143"/>
      <c r="V29" s="131"/>
    </row>
    <row r="30" spans="1:22" x14ac:dyDescent="0.35">
      <c r="A30" s="150"/>
      <c r="B30" s="11"/>
      <c r="C30" s="183" t="s">
        <v>147</v>
      </c>
      <c r="D30" s="137"/>
      <c r="E30" s="76"/>
      <c r="F30" s="76"/>
      <c r="G30" s="76"/>
      <c r="H30" s="138"/>
      <c r="I30" s="141"/>
      <c r="J30" s="77"/>
      <c r="K30" s="76"/>
      <c r="L30" s="142"/>
      <c r="M30" s="137"/>
      <c r="N30" s="76"/>
      <c r="O30" s="76"/>
      <c r="P30" s="142"/>
      <c r="Q30" s="115"/>
      <c r="R30" s="76"/>
      <c r="S30" s="135"/>
      <c r="T30" s="142"/>
      <c r="U30" s="143"/>
      <c r="V30" s="131"/>
    </row>
    <row r="31" spans="1:22" ht="15" thickBot="1" x14ac:dyDescent="0.4">
      <c r="A31" s="158"/>
      <c r="B31" s="159"/>
      <c r="C31" s="159"/>
      <c r="D31" s="160"/>
      <c r="E31" s="161"/>
      <c r="F31" s="161"/>
      <c r="G31" s="161"/>
      <c r="H31" s="162"/>
      <c r="I31" s="160"/>
      <c r="J31" s="161"/>
      <c r="K31" s="161"/>
      <c r="L31" s="162"/>
      <c r="M31" s="160"/>
      <c r="N31" s="161"/>
      <c r="O31" s="161"/>
      <c r="P31" s="162"/>
      <c r="Q31" s="169"/>
      <c r="R31" s="161"/>
      <c r="S31" s="164"/>
      <c r="T31" s="162"/>
      <c r="U31" s="163"/>
      <c r="V31" s="165"/>
    </row>
    <row r="32" spans="1:22" x14ac:dyDescent="0.3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</row>
    <row r="33" spans="1:22" x14ac:dyDescent="0.3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</row>
    <row r="34" spans="1:22" x14ac:dyDescent="0.3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</row>
    <row r="35" spans="1:22" x14ac:dyDescent="0.3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</row>
    <row r="36" spans="1:22" x14ac:dyDescent="0.3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</row>
    <row r="37" spans="1:22" x14ac:dyDescent="0.3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</row>
    <row r="38" spans="1:22" x14ac:dyDescent="0.3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</row>
    <row r="39" spans="1:22" x14ac:dyDescent="0.3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</row>
    <row r="40" spans="1:22" ht="15" customHeight="1" x14ac:dyDescent="0.35">
      <c r="A40" s="1577" t="s">
        <v>841</v>
      </c>
      <c r="B40" s="1577"/>
      <c r="C40" s="1577"/>
      <c r="D40" s="1577"/>
      <c r="E40" s="1577"/>
      <c r="F40" s="1577"/>
      <c r="G40" s="120"/>
      <c r="H40" s="120"/>
      <c r="I40" s="120"/>
      <c r="J40" s="120"/>
      <c r="K40" s="119"/>
    </row>
    <row r="41" spans="1:22" ht="15" customHeight="1" x14ac:dyDescent="0.35">
      <c r="A41" s="120"/>
      <c r="B41" s="120"/>
      <c r="C41" s="120"/>
      <c r="D41" s="120"/>
      <c r="E41" s="120"/>
      <c r="F41" s="120"/>
      <c r="G41" s="120"/>
    </row>
    <row r="42" spans="1:22" ht="15" customHeight="1" x14ac:dyDescent="0.35">
      <c r="A42" s="120"/>
      <c r="B42" s="120"/>
      <c r="C42" s="120"/>
      <c r="D42" s="120"/>
      <c r="E42" s="120"/>
      <c r="F42" s="120"/>
      <c r="G42" s="120"/>
      <c r="S42" s="1612" t="s">
        <v>618</v>
      </c>
      <c r="T42" s="1612"/>
      <c r="U42" s="1612"/>
      <c r="V42" s="1612"/>
    </row>
    <row r="43" spans="1:22" ht="15" customHeight="1" x14ac:dyDescent="0.35">
      <c r="A43" s="120"/>
      <c r="B43" s="120"/>
      <c r="C43" s="120"/>
      <c r="D43" s="120"/>
      <c r="E43" s="120"/>
      <c r="F43" s="120"/>
      <c r="G43" s="120"/>
      <c r="S43" s="1612"/>
      <c r="T43" s="1612"/>
      <c r="U43" s="120"/>
      <c r="V43" s="119"/>
    </row>
    <row r="44" spans="1:22" x14ac:dyDescent="0.35">
      <c r="S44" s="1612" t="s">
        <v>175</v>
      </c>
      <c r="T44" s="1612"/>
      <c r="U44" s="1612"/>
      <c r="V44" s="1612"/>
    </row>
    <row r="45" spans="1:22" x14ac:dyDescent="0.35">
      <c r="S45" s="1612"/>
      <c r="T45" s="1612"/>
      <c r="U45" s="1612"/>
      <c r="V45" s="1612"/>
    </row>
    <row r="46" spans="1:22" x14ac:dyDescent="0.35">
      <c r="A46" s="435"/>
      <c r="B46" s="435"/>
      <c r="C46" s="435"/>
      <c r="D46" s="435"/>
      <c r="E46" s="435"/>
      <c r="S46" s="1615"/>
      <c r="T46" s="1615"/>
      <c r="U46" s="1615"/>
      <c r="V46" s="1615"/>
    </row>
    <row r="47" spans="1:22" x14ac:dyDescent="0.35">
      <c r="A47" s="462"/>
      <c r="B47" s="214"/>
      <c r="C47" s="214"/>
      <c r="D47" s="214"/>
      <c r="E47" s="214"/>
    </row>
    <row r="48" spans="1:22" x14ac:dyDescent="0.35">
      <c r="A48" s="214"/>
      <c r="B48" s="214"/>
      <c r="C48" s="214"/>
      <c r="D48" s="214"/>
      <c r="E48" s="214"/>
    </row>
  </sheetData>
  <sheetProtection algorithmName="SHA-512" hashValue="PmE0TiKxpy5kiu3MpvlNdTfXvtUIOOsTvPWMGWA+FwA2Hn6kTjfLt6mQCOjeBEWE69huA4ngGMuSIjXusn9Fxw==" saltValue="cy2GV4xy/V4lyJQYhP1isw==" spinCount="100000" sheet="1" objects="1" scenarios="1" selectLockedCells="1" selectUnlockedCells="1"/>
  <mergeCells count="31">
    <mergeCell ref="S43:T43"/>
    <mergeCell ref="K12:L12"/>
    <mergeCell ref="S46:V46"/>
    <mergeCell ref="U11:V11"/>
    <mergeCell ref="O12:P12"/>
    <mergeCell ref="S12:T12"/>
    <mergeCell ref="S42:V42"/>
    <mergeCell ref="S45:V45"/>
    <mergeCell ref="Q11:T11"/>
    <mergeCell ref="S44:V44"/>
    <mergeCell ref="A40:F40"/>
    <mergeCell ref="E12:F12"/>
    <mergeCell ref="D13:D14"/>
    <mergeCell ref="K13:K14"/>
    <mergeCell ref="G12:H12"/>
    <mergeCell ref="H13:H14"/>
    <mergeCell ref="C11:C14"/>
    <mergeCell ref="D11:H11"/>
    <mergeCell ref="G13:G14"/>
    <mergeCell ref="T1:V1"/>
    <mergeCell ref="T13:T14"/>
    <mergeCell ref="T9:V9"/>
    <mergeCell ref="O13:O14"/>
    <mergeCell ref="A1:K1"/>
    <mergeCell ref="A5:V5"/>
    <mergeCell ref="S13:S14"/>
    <mergeCell ref="P13:P14"/>
    <mergeCell ref="A9:P9"/>
    <mergeCell ref="I11:L11"/>
    <mergeCell ref="L13:L14"/>
    <mergeCell ref="M11:P11"/>
  </mergeCells>
  <pageMargins left="0.51181102362204722" right="0.51181102362204722" top="0.78740157480314965" bottom="0.78740157480314965" header="0.31496062992125984" footer="0.31496062992125984"/>
  <pageSetup paperSize="9" scale="46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40"/>
  <sheetViews>
    <sheetView showGridLines="0" zoomScaleNormal="100" workbookViewId="0">
      <selection activeCell="E35" sqref="E35"/>
    </sheetView>
  </sheetViews>
  <sheetFormatPr defaultRowHeight="14.5" x14ac:dyDescent="0.35"/>
  <cols>
    <col min="1" max="1" width="13.54296875" customWidth="1"/>
    <col min="2" max="2" width="11.453125" bestFit="1" customWidth="1"/>
    <col min="3" max="3" width="23" bestFit="1" customWidth="1"/>
    <col min="4" max="4" width="20.1796875" bestFit="1" customWidth="1"/>
    <col min="5" max="5" width="18.1796875" customWidth="1"/>
    <col min="6" max="6" width="25.81640625" customWidth="1"/>
    <col min="7" max="7" width="10" customWidth="1"/>
    <col min="8" max="8" width="9.81640625" customWidth="1"/>
    <col min="9" max="9" width="14.81640625" customWidth="1"/>
    <col min="10" max="10" width="10.54296875" customWidth="1"/>
    <col min="11" max="11" width="13.1796875" customWidth="1"/>
    <col min="12" max="12" width="10.54296875" customWidth="1"/>
  </cols>
  <sheetData>
    <row r="1" spans="1:30" ht="15" customHeight="1" x14ac:dyDescent="0.35">
      <c r="A1" s="185" t="s">
        <v>218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7"/>
      <c r="U1" s="117"/>
      <c r="V1" s="117"/>
      <c r="W1" s="117"/>
      <c r="X1" s="120"/>
      <c r="Y1" s="120"/>
      <c r="Z1" s="120"/>
      <c r="AA1" s="120"/>
      <c r="AB1" s="1534"/>
      <c r="AC1" s="1534"/>
      <c r="AD1" s="1534"/>
    </row>
    <row r="2" spans="1:30" ht="15" customHeight="1" x14ac:dyDescent="0.35">
      <c r="A2" s="185"/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48"/>
      <c r="U2" s="548"/>
      <c r="V2" s="548"/>
      <c r="W2" s="548"/>
      <c r="X2" s="546"/>
      <c r="Y2" s="546"/>
      <c r="Z2" s="546"/>
      <c r="AA2" s="546"/>
      <c r="AB2" s="547"/>
      <c r="AC2" s="547"/>
      <c r="AD2" s="547"/>
    </row>
    <row r="3" spans="1:30" ht="15" customHeight="1" x14ac:dyDescent="0.35">
      <c r="A3" s="185"/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48"/>
      <c r="U3" s="548"/>
      <c r="V3" s="548"/>
      <c r="W3" s="548"/>
      <c r="X3" s="546"/>
      <c r="Y3" s="546"/>
      <c r="Z3" s="546"/>
      <c r="AA3" s="546"/>
      <c r="AB3" s="547"/>
      <c r="AC3" s="547"/>
      <c r="AD3" s="547"/>
    </row>
    <row r="4" spans="1:30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ht="15" customHeight="1" x14ac:dyDescent="0.35">
      <c r="A5" s="186" t="s">
        <v>558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20"/>
      <c r="Z5" s="120"/>
      <c r="AA5" s="120"/>
      <c r="AB5" s="120"/>
      <c r="AC5" s="120"/>
      <c r="AD5" s="120"/>
    </row>
    <row r="6" spans="1:30" ht="15" customHeight="1" x14ac:dyDescent="0.3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20"/>
      <c r="Z6" s="120"/>
      <c r="AA6" s="120"/>
      <c r="AB6" s="120"/>
      <c r="AC6" s="120"/>
      <c r="AD6" s="120"/>
    </row>
    <row r="7" spans="1:30" ht="15" customHeight="1" x14ac:dyDescent="0.35">
      <c r="A7" s="1653" t="s">
        <v>842</v>
      </c>
      <c r="B7" s="1653"/>
      <c r="C7" s="1653"/>
      <c r="D7" s="1653"/>
      <c r="E7" s="1653"/>
      <c r="F7" s="1653"/>
      <c r="G7" s="1653"/>
      <c r="H7" s="1653"/>
      <c r="I7" s="1653"/>
      <c r="J7" s="1653"/>
      <c r="K7" s="1653"/>
      <c r="L7" s="1653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</row>
    <row r="8" spans="1:30" x14ac:dyDescent="0.3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52"/>
    </row>
    <row r="9" spans="1:30" ht="15" thickBot="1" x14ac:dyDescent="0.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52"/>
    </row>
    <row r="10" spans="1:30" ht="15" thickBot="1" x14ac:dyDescent="0.4">
      <c r="A10" s="188" t="s">
        <v>207</v>
      </c>
      <c r="B10" s="1655" t="s">
        <v>33</v>
      </c>
      <c r="C10" s="1655" t="s">
        <v>217</v>
      </c>
      <c r="D10" s="1655" t="s">
        <v>209</v>
      </c>
      <c r="E10" s="1655" t="s">
        <v>210</v>
      </c>
      <c r="F10" s="189" t="s">
        <v>211</v>
      </c>
      <c r="G10" s="1647" t="s">
        <v>213</v>
      </c>
      <c r="H10" s="1648"/>
      <c r="I10" s="1647" t="s">
        <v>31</v>
      </c>
      <c r="J10" s="1648"/>
      <c r="K10" s="1647" t="s">
        <v>215</v>
      </c>
      <c r="L10" s="1648"/>
      <c r="M10" s="81"/>
    </row>
    <row r="11" spans="1:30" ht="15" thickBot="1" x14ac:dyDescent="0.4">
      <c r="A11" s="190" t="s">
        <v>208</v>
      </c>
      <c r="B11" s="1656"/>
      <c r="C11" s="1656"/>
      <c r="D11" s="1656"/>
      <c r="E11" s="1656"/>
      <c r="F11" s="191" t="s">
        <v>212</v>
      </c>
      <c r="G11" s="191" t="s">
        <v>34</v>
      </c>
      <c r="H11" s="191" t="s">
        <v>35</v>
      </c>
      <c r="I11" s="191" t="s">
        <v>214</v>
      </c>
      <c r="J11" s="191" t="s">
        <v>36</v>
      </c>
      <c r="K11" s="192" t="s">
        <v>216</v>
      </c>
      <c r="L11" s="193" t="s">
        <v>32</v>
      </c>
      <c r="M11" s="81"/>
    </row>
    <row r="12" spans="1:30" x14ac:dyDescent="0.35">
      <c r="A12" s="150"/>
      <c r="B12" s="11"/>
      <c r="C12" s="11"/>
      <c r="D12" s="115"/>
      <c r="E12" s="115"/>
      <c r="F12" s="115"/>
      <c r="G12" s="115"/>
      <c r="H12" s="115"/>
      <c r="I12" s="115"/>
      <c r="J12" s="115"/>
      <c r="K12" s="194"/>
      <c r="L12" s="151"/>
      <c r="M12" s="81"/>
    </row>
    <row r="13" spans="1:30" x14ac:dyDescent="0.35">
      <c r="A13" s="150"/>
      <c r="B13" s="11"/>
      <c r="C13" s="11"/>
      <c r="D13" s="115"/>
      <c r="E13" s="115"/>
      <c r="F13" s="115"/>
      <c r="G13" s="115"/>
      <c r="H13" s="115"/>
      <c r="I13" s="115"/>
      <c r="J13" s="115"/>
      <c r="K13" s="194"/>
      <c r="L13" s="151"/>
      <c r="M13" s="81"/>
    </row>
    <row r="14" spans="1:30" x14ac:dyDescent="0.35">
      <c r="A14" s="150"/>
      <c r="B14" s="11"/>
      <c r="C14" s="11"/>
      <c r="D14" s="115"/>
      <c r="E14" s="115"/>
      <c r="F14" s="115"/>
      <c r="G14" s="115"/>
      <c r="H14" s="115"/>
      <c r="I14" s="115"/>
      <c r="J14" s="115"/>
      <c r="K14" s="194"/>
      <c r="L14" s="151"/>
      <c r="M14" s="81"/>
    </row>
    <row r="15" spans="1:30" x14ac:dyDescent="0.35">
      <c r="A15" s="150"/>
      <c r="B15" s="11"/>
      <c r="C15" s="11"/>
      <c r="D15" s="115"/>
      <c r="E15" s="115"/>
      <c r="F15" s="115"/>
      <c r="G15" s="115"/>
      <c r="H15" s="115"/>
      <c r="I15" s="115"/>
      <c r="J15" s="115"/>
      <c r="K15" s="194"/>
      <c r="L15" s="151"/>
      <c r="M15" s="81"/>
    </row>
    <row r="16" spans="1:30" x14ac:dyDescent="0.35">
      <c r="A16" s="150"/>
      <c r="B16" s="11"/>
      <c r="C16" s="11"/>
      <c r="D16" s="115"/>
      <c r="E16" s="115"/>
      <c r="F16" s="115"/>
      <c r="G16" s="115"/>
      <c r="H16" s="115"/>
      <c r="I16" s="115"/>
      <c r="J16" s="115"/>
      <c r="K16" s="194"/>
      <c r="L16" s="151"/>
      <c r="M16" s="81"/>
    </row>
    <row r="17" spans="1:13" x14ac:dyDescent="0.35">
      <c r="A17" s="150"/>
      <c r="B17" s="11"/>
      <c r="C17" s="11"/>
      <c r="D17" s="115"/>
      <c r="E17" s="115"/>
      <c r="F17" s="115"/>
      <c r="G17" s="115"/>
      <c r="H17" s="115"/>
      <c r="I17" s="115"/>
      <c r="J17" s="115"/>
      <c r="K17" s="194"/>
      <c r="L17" s="151"/>
      <c r="M17" s="81"/>
    </row>
    <row r="18" spans="1:13" x14ac:dyDescent="0.35">
      <c r="A18" s="150"/>
      <c r="B18" s="11"/>
      <c r="C18" s="11"/>
      <c r="D18" s="115"/>
      <c r="E18" s="115"/>
      <c r="F18" s="115"/>
      <c r="G18" s="115"/>
      <c r="H18" s="115"/>
      <c r="I18" s="115"/>
      <c r="J18" s="115"/>
      <c r="K18" s="194"/>
      <c r="L18" s="151"/>
      <c r="M18" s="81"/>
    </row>
    <row r="19" spans="1:13" x14ac:dyDescent="0.35">
      <c r="A19" s="150"/>
      <c r="B19" s="11"/>
      <c r="C19" s="11"/>
      <c r="D19" s="115"/>
      <c r="E19" s="115"/>
      <c r="F19" s="115"/>
      <c r="G19" s="115"/>
      <c r="H19" s="115"/>
      <c r="I19" s="115"/>
      <c r="J19" s="115"/>
      <c r="K19" s="194"/>
      <c r="L19" s="151"/>
      <c r="M19" s="81"/>
    </row>
    <row r="20" spans="1:13" x14ac:dyDescent="0.35">
      <c r="A20" s="150"/>
      <c r="B20" s="11"/>
      <c r="C20" s="11"/>
      <c r="D20" s="115"/>
      <c r="E20" s="115"/>
      <c r="F20" s="115"/>
      <c r="G20" s="115"/>
      <c r="H20" s="115"/>
      <c r="I20" s="115"/>
      <c r="J20" s="115"/>
      <c r="K20" s="194"/>
      <c r="L20" s="151"/>
      <c r="M20" s="81"/>
    </row>
    <row r="21" spans="1:13" x14ac:dyDescent="0.35">
      <c r="A21" s="150"/>
      <c r="B21" s="11"/>
      <c r="C21" s="11"/>
      <c r="D21" s="115"/>
      <c r="E21" s="115"/>
      <c r="F21" s="115"/>
      <c r="G21" s="115"/>
      <c r="H21" s="115"/>
      <c r="I21" s="115"/>
      <c r="J21" s="115"/>
      <c r="K21" s="194"/>
      <c r="L21" s="151"/>
      <c r="M21" s="81"/>
    </row>
    <row r="22" spans="1:13" x14ac:dyDescent="0.35">
      <c r="A22" s="150"/>
      <c r="B22" s="11"/>
      <c r="C22" s="11"/>
      <c r="D22" s="115"/>
      <c r="E22" s="115"/>
      <c r="F22" s="115"/>
      <c r="G22" s="115"/>
      <c r="H22" s="115"/>
      <c r="I22" s="115"/>
      <c r="J22" s="115"/>
      <c r="K22" s="194"/>
      <c r="L22" s="151"/>
      <c r="M22" s="81"/>
    </row>
    <row r="23" spans="1:13" x14ac:dyDescent="0.35">
      <c r="A23" s="150"/>
      <c r="B23" s="11"/>
      <c r="C23" s="11"/>
      <c r="D23" s="115"/>
      <c r="E23" s="115"/>
      <c r="F23" s="115"/>
      <c r="G23" s="115"/>
      <c r="H23" s="115"/>
      <c r="I23" s="115"/>
      <c r="J23" s="115"/>
      <c r="K23" s="194"/>
      <c r="L23" s="151"/>
      <c r="M23" s="81"/>
    </row>
    <row r="24" spans="1:13" x14ac:dyDescent="0.35">
      <c r="A24" s="150"/>
      <c r="B24" s="11"/>
      <c r="C24" s="11"/>
      <c r="D24" s="115"/>
      <c r="E24" s="115"/>
      <c r="F24" s="115"/>
      <c r="G24" s="115"/>
      <c r="H24" s="115"/>
      <c r="I24" s="115"/>
      <c r="J24" s="115"/>
      <c r="K24" s="194"/>
      <c r="L24" s="151"/>
      <c r="M24" s="81"/>
    </row>
    <row r="25" spans="1:13" x14ac:dyDescent="0.35">
      <c r="A25" s="150"/>
      <c r="B25" s="11"/>
      <c r="C25" s="11"/>
      <c r="D25" s="115"/>
      <c r="E25" s="115"/>
      <c r="F25" s="115"/>
      <c r="G25" s="115"/>
      <c r="H25" s="115"/>
      <c r="I25" s="115"/>
      <c r="J25" s="115"/>
      <c r="K25" s="194"/>
      <c r="L25" s="151"/>
      <c r="M25" s="81"/>
    </row>
    <row r="26" spans="1:13" x14ac:dyDescent="0.35">
      <c r="A26" s="150"/>
      <c r="B26" s="11"/>
      <c r="C26" s="11"/>
      <c r="D26" s="115"/>
      <c r="E26" s="115"/>
      <c r="F26" s="115"/>
      <c r="G26" s="115"/>
      <c r="H26" s="115"/>
      <c r="I26" s="115"/>
      <c r="J26" s="115"/>
      <c r="K26" s="194"/>
      <c r="L26" s="151"/>
      <c r="M26" s="81"/>
    </row>
    <row r="27" spans="1:13" x14ac:dyDescent="0.35">
      <c r="A27" s="150"/>
      <c r="B27" s="11"/>
      <c r="C27" s="11"/>
      <c r="D27" s="115"/>
      <c r="E27" s="115"/>
      <c r="F27" s="115"/>
      <c r="G27" s="115"/>
      <c r="H27" s="115"/>
      <c r="I27" s="115"/>
      <c r="J27" s="115"/>
      <c r="K27" s="194"/>
      <c r="L27" s="151"/>
      <c r="M27" s="81"/>
    </row>
    <row r="28" spans="1:13" x14ac:dyDescent="0.35">
      <c r="A28" s="150"/>
      <c r="B28" s="11"/>
      <c r="C28" s="11"/>
      <c r="D28" s="115"/>
      <c r="E28" s="115"/>
      <c r="F28" s="115"/>
      <c r="G28" s="115"/>
      <c r="H28" s="115"/>
      <c r="I28" s="115"/>
      <c r="J28" s="115"/>
      <c r="K28" s="194"/>
      <c r="L28" s="151"/>
      <c r="M28" s="81"/>
    </row>
    <row r="29" spans="1:13" ht="15" thickBot="1" x14ac:dyDescent="0.4">
      <c r="A29" s="150"/>
      <c r="B29" s="195"/>
      <c r="C29" s="11"/>
      <c r="D29" s="115"/>
      <c r="E29" s="115"/>
      <c r="F29" s="115"/>
      <c r="G29" s="115"/>
      <c r="H29" s="115"/>
      <c r="I29" s="115"/>
      <c r="J29" s="115"/>
      <c r="K29" s="194"/>
      <c r="L29" s="151"/>
      <c r="M29" s="81"/>
    </row>
    <row r="30" spans="1:13" ht="15.75" customHeight="1" thickBot="1" x14ac:dyDescent="0.4">
      <c r="A30" s="1649" t="s">
        <v>8</v>
      </c>
      <c r="B30" s="1650"/>
      <c r="C30" s="1651"/>
      <c r="D30" s="196"/>
      <c r="E30" s="196"/>
      <c r="F30" s="1649" t="s">
        <v>8</v>
      </c>
      <c r="G30" s="1650"/>
      <c r="H30" s="1651"/>
      <c r="I30" s="196"/>
      <c r="J30" s="196"/>
      <c r="K30" s="1649"/>
      <c r="L30" s="1652"/>
      <c r="M30" s="81"/>
    </row>
    <row r="31" spans="1:13" x14ac:dyDescent="0.3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52"/>
    </row>
    <row r="32" spans="1:13" x14ac:dyDescent="0.35">
      <c r="A32" s="556"/>
      <c r="B32" s="556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5"/>
    </row>
    <row r="33" spans="1:13" x14ac:dyDescent="0.35">
      <c r="A33" s="556"/>
      <c r="B33" s="556"/>
      <c r="C33" s="556"/>
      <c r="D33" s="556"/>
      <c r="E33" s="556"/>
      <c r="F33" s="556"/>
      <c r="G33" s="556"/>
      <c r="H33" s="556"/>
      <c r="I33" s="556"/>
      <c r="J33" s="556"/>
      <c r="K33" s="556"/>
      <c r="L33" s="556"/>
      <c r="M33" s="555"/>
    </row>
    <row r="34" spans="1:13" ht="15" customHeight="1" x14ac:dyDescent="0.35">
      <c r="A34" s="1654" t="s">
        <v>843</v>
      </c>
      <c r="B34" s="1654"/>
      <c r="C34" s="1654"/>
      <c r="D34" s="1654"/>
      <c r="E34" s="48"/>
      <c r="F34" s="48"/>
      <c r="G34" s="48"/>
      <c r="H34" s="48"/>
      <c r="I34" s="1612" t="s">
        <v>618</v>
      </c>
      <c r="J34" s="1612"/>
      <c r="K34" s="1612"/>
      <c r="L34" s="1612"/>
      <c r="M34" s="48"/>
    </row>
    <row r="35" spans="1:13" ht="15" customHeight="1" x14ac:dyDescent="0.35">
      <c r="A35" s="60"/>
      <c r="B35" s="60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x14ac:dyDescent="0.35">
      <c r="A36" s="60"/>
      <c r="B36" s="60"/>
      <c r="C36" s="48"/>
      <c r="D36" s="48"/>
      <c r="E36" s="48"/>
      <c r="F36" s="48"/>
      <c r="G36" s="48"/>
      <c r="H36" s="48"/>
      <c r="I36" s="1534" t="s">
        <v>175</v>
      </c>
      <c r="J36" s="1534"/>
      <c r="K36" s="1534"/>
      <c r="L36" s="1534"/>
      <c r="M36" s="48"/>
    </row>
    <row r="37" spans="1:13" ht="15" customHeight="1" x14ac:dyDescent="0.35">
      <c r="A37" s="60"/>
      <c r="B37" s="60"/>
      <c r="C37" s="48"/>
      <c r="D37" s="48"/>
      <c r="E37" s="48"/>
      <c r="F37" s="48"/>
      <c r="G37" s="48"/>
      <c r="H37" s="48"/>
      <c r="I37" s="1534"/>
      <c r="J37" s="1534"/>
      <c r="K37" s="1534"/>
      <c r="L37" s="1534"/>
      <c r="M37" s="48"/>
    </row>
    <row r="38" spans="1:13" x14ac:dyDescent="0.3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52"/>
    </row>
    <row r="39" spans="1:13" x14ac:dyDescent="0.35">
      <c r="A39" s="462"/>
      <c r="B39" s="60"/>
      <c r="C39" s="60"/>
      <c r="D39" s="435"/>
      <c r="E39" s="60"/>
      <c r="F39" s="60"/>
      <c r="G39" s="60"/>
      <c r="H39" s="60"/>
      <c r="I39" s="60"/>
      <c r="J39" s="60"/>
      <c r="K39" s="60"/>
      <c r="L39" s="60"/>
      <c r="M39" s="118"/>
    </row>
    <row r="40" spans="1:13" x14ac:dyDescent="0.35">
      <c r="A40" s="462"/>
      <c r="B40" s="60"/>
      <c r="C40" s="60"/>
      <c r="D40" s="462"/>
      <c r="E40" s="60"/>
      <c r="F40" s="60"/>
      <c r="G40" s="60"/>
      <c r="H40" s="60"/>
      <c r="I40" s="60"/>
      <c r="J40" s="60"/>
      <c r="K40" s="60"/>
      <c r="L40" s="60"/>
      <c r="M40" s="118"/>
    </row>
  </sheetData>
  <sheetProtection algorithmName="SHA-512" hashValue="4yjKPctJZxqGUj0r8WezaizYi8ICsAhGW/jb3mvQjB0t/Btdjj+az4ggZ59/rsYkJf3TcS6fFhZoElyc3VXZ9g==" saltValue="mcZXiwBBY6lLu3aYQqv3sQ==" spinCount="100000" sheet="1" objects="1" scenarios="1" selectLockedCells="1" selectUnlockedCells="1"/>
  <mergeCells count="16">
    <mergeCell ref="I36:L36"/>
    <mergeCell ref="I37:L37"/>
    <mergeCell ref="AB1:AD1"/>
    <mergeCell ref="G10:H10"/>
    <mergeCell ref="I10:J10"/>
    <mergeCell ref="K10:L10"/>
    <mergeCell ref="I34:L34"/>
    <mergeCell ref="F30:H30"/>
    <mergeCell ref="K30:L30"/>
    <mergeCell ref="A7:L7"/>
    <mergeCell ref="A34:D34"/>
    <mergeCell ref="B10:B11"/>
    <mergeCell ref="D10:D11"/>
    <mergeCell ref="E10:E11"/>
    <mergeCell ref="C10:C11"/>
    <mergeCell ref="A30:C30"/>
  </mergeCells>
  <pageMargins left="0.51181102362204722" right="0.51181102362204722" top="0.78740157480314965" bottom="0.78740157480314965" header="0.31496062992125984" footer="0.31496062992125984"/>
  <pageSetup paperSize="9" scale="75" orientation="landscape" horizontalDpi="300" verticalDpi="300" r:id="rId1"/>
  <colBreaks count="1" manualBreakCount="1">
    <brk id="12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3"/>
  <sheetViews>
    <sheetView showGridLines="0" topLeftCell="A4" workbookViewId="0">
      <selection activeCell="E26" sqref="E26"/>
    </sheetView>
  </sheetViews>
  <sheetFormatPr defaultRowHeight="14.5" x14ac:dyDescent="0.35"/>
  <cols>
    <col min="1" max="1" width="20.1796875" customWidth="1"/>
    <col min="2" max="2" width="44" customWidth="1"/>
    <col min="3" max="3" width="9.1796875" customWidth="1"/>
    <col min="4" max="4" width="18.54296875" customWidth="1"/>
    <col min="5" max="7" width="30.54296875" customWidth="1"/>
  </cols>
  <sheetData>
    <row r="1" spans="1:5" x14ac:dyDescent="0.35">
      <c r="A1" s="185" t="s">
        <v>219</v>
      </c>
      <c r="B1" s="197"/>
      <c r="C1" s="197"/>
      <c r="D1" s="197"/>
      <c r="E1" s="55"/>
    </row>
    <row r="2" spans="1:5" x14ac:dyDescent="0.35">
      <c r="A2" s="185"/>
      <c r="B2" s="197"/>
      <c r="C2" s="197"/>
      <c r="D2" s="197"/>
      <c r="E2" s="55"/>
    </row>
    <row r="3" spans="1:5" x14ac:dyDescent="0.35">
      <c r="A3" s="185"/>
      <c r="B3" s="197"/>
      <c r="C3" s="197"/>
      <c r="D3" s="197"/>
      <c r="E3" s="55"/>
    </row>
    <row r="4" spans="1:5" x14ac:dyDescent="0.35">
      <c r="A4" s="1661"/>
      <c r="B4" s="1661"/>
      <c r="C4" s="1661"/>
      <c r="D4" s="1661"/>
      <c r="E4" s="55"/>
    </row>
    <row r="5" spans="1:5" x14ac:dyDescent="0.35">
      <c r="A5" s="186" t="s">
        <v>558</v>
      </c>
      <c r="B5" s="123"/>
      <c r="C5" s="123"/>
      <c r="D5" s="123"/>
      <c r="E5" s="55"/>
    </row>
    <row r="6" spans="1:5" x14ac:dyDescent="0.35">
      <c r="A6" s="186"/>
      <c r="B6" s="304"/>
      <c r="C6" s="304"/>
      <c r="D6" s="304"/>
      <c r="E6" s="55"/>
    </row>
    <row r="7" spans="1:5" x14ac:dyDescent="0.35">
      <c r="A7" s="186"/>
      <c r="B7" s="304"/>
      <c r="C7" s="304"/>
      <c r="D7" s="304"/>
      <c r="E7" s="55"/>
    </row>
    <row r="8" spans="1:5" x14ac:dyDescent="0.35">
      <c r="A8" s="186"/>
      <c r="B8" s="123"/>
      <c r="C8" s="123"/>
      <c r="D8" s="123"/>
      <c r="E8" s="55"/>
    </row>
    <row r="9" spans="1:5" x14ac:dyDescent="0.35">
      <c r="A9" s="1653" t="s">
        <v>686</v>
      </c>
      <c r="B9" s="1653"/>
      <c r="C9" s="1653"/>
      <c r="D9" s="1653"/>
      <c r="E9" s="55"/>
    </row>
    <row r="10" spans="1:5" x14ac:dyDescent="0.35">
      <c r="A10" s="306"/>
      <c r="B10" s="306"/>
      <c r="C10" s="306"/>
      <c r="D10" s="306"/>
      <c r="E10" s="55"/>
    </row>
    <row r="11" spans="1:5" x14ac:dyDescent="0.35">
      <c r="A11" s="306"/>
      <c r="B11" s="306"/>
      <c r="C11" s="306"/>
      <c r="D11" s="306"/>
      <c r="E11" s="55"/>
    </row>
    <row r="12" spans="1:5" x14ac:dyDescent="0.35">
      <c r="A12" s="123"/>
      <c r="B12" s="123"/>
      <c r="C12" s="123"/>
      <c r="D12" s="123"/>
      <c r="E12" s="55"/>
    </row>
    <row r="13" spans="1:5" ht="15" thickBot="1" x14ac:dyDescent="0.4">
      <c r="A13" s="81"/>
      <c r="B13" s="81"/>
      <c r="C13" s="81"/>
      <c r="D13" s="81"/>
      <c r="E13" s="52"/>
    </row>
    <row r="14" spans="1:5" ht="15.75" customHeight="1" x14ac:dyDescent="0.35">
      <c r="A14" s="330" t="s">
        <v>13</v>
      </c>
      <c r="B14" s="1662" t="s">
        <v>220</v>
      </c>
      <c r="C14" s="330" t="s">
        <v>221</v>
      </c>
      <c r="D14" s="1659" t="s">
        <v>223</v>
      </c>
      <c r="E14" s="81"/>
    </row>
    <row r="15" spans="1:5" ht="15" thickBot="1" x14ac:dyDescent="0.4">
      <c r="A15" s="331" t="s">
        <v>39</v>
      </c>
      <c r="B15" s="1663"/>
      <c r="C15" s="331" t="s">
        <v>222</v>
      </c>
      <c r="D15" s="1660"/>
      <c r="E15" s="81"/>
    </row>
    <row r="16" spans="1:5" x14ac:dyDescent="0.35">
      <c r="A16" s="927"/>
      <c r="B16" s="843" t="s">
        <v>844</v>
      </c>
      <c r="C16" s="909"/>
      <c r="D16" s="801">
        <f>'Mod. 3'!O15+'Mod. 3'!O27</f>
        <v>53220972</v>
      </c>
      <c r="E16" s="479"/>
    </row>
    <row r="17" spans="1:5" x14ac:dyDescent="0.35">
      <c r="A17" s="840"/>
      <c r="B17" s="456" t="s">
        <v>681</v>
      </c>
      <c r="C17" s="910"/>
      <c r="D17" s="928">
        <f>'Mod. 3'!O17</f>
        <v>2100</v>
      </c>
      <c r="E17" s="479"/>
    </row>
    <row r="18" spans="1:5" x14ac:dyDescent="0.35">
      <c r="A18" s="840"/>
      <c r="B18" s="456" t="s">
        <v>682</v>
      </c>
      <c r="C18" s="910"/>
      <c r="D18" s="928">
        <f>'Mod. 3'!O18</f>
        <v>172500</v>
      </c>
      <c r="E18" s="81"/>
    </row>
    <row r="19" spans="1:5" x14ac:dyDescent="0.35">
      <c r="A19" s="840"/>
      <c r="B19" s="456" t="s">
        <v>767</v>
      </c>
      <c r="C19" s="910"/>
      <c r="D19" s="928">
        <f>'Mod. 3'!O19</f>
        <v>1400</v>
      </c>
      <c r="E19" s="81"/>
    </row>
    <row r="20" spans="1:5" x14ac:dyDescent="0.35">
      <c r="A20" s="840"/>
      <c r="B20" s="456" t="s">
        <v>759</v>
      </c>
      <c r="C20" s="910"/>
      <c r="D20" s="928">
        <f>'Mod. 3'!O20</f>
        <v>55000</v>
      </c>
      <c r="E20" s="81"/>
    </row>
    <row r="21" spans="1:5" ht="15" customHeight="1" x14ac:dyDescent="0.35">
      <c r="A21" s="840"/>
      <c r="B21" s="456" t="s">
        <v>768</v>
      </c>
      <c r="C21" s="910"/>
      <c r="D21" s="928">
        <f>'Mod. 3'!O21</f>
        <v>2500</v>
      </c>
      <c r="E21" s="81"/>
    </row>
    <row r="22" spans="1:5" x14ac:dyDescent="0.35">
      <c r="A22" s="332"/>
      <c r="B22" s="60" t="s">
        <v>808</v>
      </c>
      <c r="C22" s="240"/>
      <c r="D22" s="928">
        <f>'Mod. 3'!O22</f>
        <v>40556</v>
      </c>
      <c r="E22" s="81"/>
    </row>
    <row r="23" spans="1:5" x14ac:dyDescent="0.35">
      <c r="A23" s="332"/>
      <c r="B23" s="60"/>
      <c r="C23" s="240"/>
      <c r="D23" s="333"/>
      <c r="E23" s="81"/>
    </row>
    <row r="24" spans="1:5" x14ac:dyDescent="0.35">
      <c r="A24" s="332"/>
      <c r="B24" s="60"/>
      <c r="C24" s="240"/>
      <c r="D24" s="333"/>
      <c r="E24" s="81"/>
    </row>
    <row r="25" spans="1:5" ht="15" thickBot="1" x14ac:dyDescent="0.4">
      <c r="A25" s="334"/>
      <c r="B25" s="60"/>
      <c r="C25" s="241"/>
      <c r="D25" s="333"/>
      <c r="E25" s="81"/>
    </row>
    <row r="26" spans="1:5" ht="18.75" customHeight="1" thickBot="1" x14ac:dyDescent="0.4">
      <c r="A26" s="1657" t="s">
        <v>8</v>
      </c>
      <c r="B26" s="1658"/>
      <c r="C26" s="335">
        <f>SUM(C16:C25)</f>
        <v>0</v>
      </c>
      <c r="D26" s="336">
        <f>SUM(D16:D25)</f>
        <v>53495028</v>
      </c>
      <c r="E26" s="479"/>
    </row>
    <row r="27" spans="1:5" x14ac:dyDescent="0.35">
      <c r="A27" s="337"/>
      <c r="B27" s="337"/>
      <c r="C27" s="338"/>
      <c r="D27" s="339"/>
      <c r="E27" s="479"/>
    </row>
    <row r="28" spans="1:5" x14ac:dyDescent="0.35">
      <c r="A28" s="337"/>
      <c r="B28" s="337"/>
      <c r="C28" s="338"/>
      <c r="D28" s="339"/>
      <c r="E28" s="479"/>
    </row>
    <row r="29" spans="1:5" x14ac:dyDescent="0.35">
      <c r="A29" s="337"/>
      <c r="B29" s="337"/>
      <c r="C29" s="338"/>
      <c r="D29" s="339"/>
      <c r="E29" s="479"/>
    </row>
    <row r="30" spans="1:5" x14ac:dyDescent="0.35">
      <c r="A30" s="337"/>
      <c r="B30" s="337"/>
      <c r="C30" s="338"/>
      <c r="D30" s="339"/>
      <c r="E30" s="479"/>
    </row>
    <row r="31" spans="1:5" x14ac:dyDescent="0.35">
      <c r="A31" s="337"/>
      <c r="B31" s="337"/>
      <c r="C31" s="338"/>
      <c r="D31" s="929"/>
      <c r="E31" s="81"/>
    </row>
    <row r="32" spans="1:5" x14ac:dyDescent="0.35">
      <c r="A32" s="337"/>
      <c r="B32" s="337"/>
      <c r="C32" s="338"/>
      <c r="D32" s="339"/>
      <c r="E32" s="81"/>
    </row>
    <row r="33" spans="1:7" x14ac:dyDescent="0.35">
      <c r="A33" s="81"/>
      <c r="B33" s="81"/>
      <c r="C33" s="81"/>
      <c r="D33" s="81"/>
      <c r="E33" s="52"/>
    </row>
    <row r="34" spans="1:7" x14ac:dyDescent="0.35">
      <c r="A34" s="1577" t="s">
        <v>769</v>
      </c>
      <c r="B34" s="1577"/>
      <c r="C34" s="301"/>
      <c r="D34" s="1195" t="s">
        <v>620</v>
      </c>
      <c r="E34" s="1195"/>
      <c r="F34" s="1195"/>
      <c r="G34" s="1195"/>
    </row>
    <row r="35" spans="1:7" x14ac:dyDescent="0.35">
      <c r="A35" s="1181"/>
      <c r="B35" s="1181"/>
      <c r="C35" s="1175"/>
      <c r="D35" s="1195"/>
      <c r="E35" s="1195"/>
      <c r="F35" s="1195"/>
      <c r="G35" s="1195"/>
    </row>
    <row r="36" spans="1:7" ht="15" customHeight="1" x14ac:dyDescent="0.35">
      <c r="A36" s="301"/>
      <c r="B36" s="301"/>
      <c r="C36" s="301"/>
      <c r="D36" s="300" t="s">
        <v>619</v>
      </c>
      <c r="E36" s="52"/>
    </row>
    <row r="37" spans="1:7" ht="15" customHeight="1" x14ac:dyDescent="0.35">
      <c r="A37" s="301"/>
      <c r="B37" s="301"/>
      <c r="C37" s="301"/>
      <c r="D37" s="300"/>
      <c r="E37" s="71"/>
    </row>
    <row r="38" spans="1:7" ht="15" customHeight="1" x14ac:dyDescent="0.35">
      <c r="A38" s="301"/>
      <c r="B38" s="301"/>
      <c r="C38" s="301"/>
      <c r="D38" s="300"/>
      <c r="E38" s="71"/>
    </row>
    <row r="39" spans="1:7" ht="15" customHeight="1" x14ac:dyDescent="0.35">
      <c r="A39" s="301"/>
      <c r="B39" s="301"/>
      <c r="C39" s="301"/>
      <c r="D39" s="99"/>
      <c r="E39" s="52"/>
    </row>
    <row r="42" spans="1:7" x14ac:dyDescent="0.35">
      <c r="A42" s="435"/>
    </row>
    <row r="43" spans="1:7" x14ac:dyDescent="0.35">
      <c r="A43" s="462"/>
      <c r="B43" s="214"/>
    </row>
  </sheetData>
  <sheetProtection algorithmName="SHA-512" hashValue="/eQ3BgOjoijyyrYJEIOnv5M5j0KD0mW+yakEnEMotv+so9swbnp8zly0srP6V8GgGvgVr5mb6PYSnqi0B8l1AA==" saltValue="NU3OYNZ5PAzVBemPjJuaIg==" spinCount="100000" sheet="1" objects="1" scenarios="1" selectLockedCells="1" selectUnlockedCells="1"/>
  <mergeCells count="6">
    <mergeCell ref="A26:B26"/>
    <mergeCell ref="D14:D15"/>
    <mergeCell ref="A4:D4"/>
    <mergeCell ref="A34:B34"/>
    <mergeCell ref="B14:B15"/>
    <mergeCell ref="A9:D9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95"/>
  <sheetViews>
    <sheetView workbookViewId="0">
      <selection activeCell="G20" sqref="G20"/>
    </sheetView>
  </sheetViews>
  <sheetFormatPr defaultRowHeight="14.5" x14ac:dyDescent="0.35"/>
  <cols>
    <col min="1" max="1" width="11.1796875" customWidth="1"/>
    <col min="2" max="2" width="16" customWidth="1"/>
    <col min="3" max="3" width="40.453125" customWidth="1"/>
    <col min="4" max="4" width="14" customWidth="1"/>
    <col min="5" max="5" width="18.453125" customWidth="1"/>
    <col min="6" max="6" width="14.1796875" bestFit="1" customWidth="1"/>
    <col min="7" max="7" width="15.453125" bestFit="1" customWidth="1"/>
    <col min="8" max="8" width="13.81640625" bestFit="1" customWidth="1"/>
  </cols>
  <sheetData>
    <row r="1" spans="1:7" x14ac:dyDescent="0.35">
      <c r="A1" s="185" t="s">
        <v>235</v>
      </c>
      <c r="B1" s="185"/>
      <c r="C1" s="185"/>
      <c r="D1" s="185"/>
      <c r="E1" s="16"/>
      <c r="F1" s="16"/>
      <c r="G1" s="16"/>
    </row>
    <row r="2" spans="1:7" x14ac:dyDescent="0.35">
      <c r="A2" s="186" t="s">
        <v>558</v>
      </c>
      <c r="B2" s="186"/>
      <c r="C2" s="186"/>
      <c r="D2" s="186"/>
      <c r="E2" s="783"/>
      <c r="F2" s="783"/>
      <c r="G2" s="783"/>
    </row>
    <row r="3" spans="1:7" x14ac:dyDescent="0.35">
      <c r="A3" s="1653" t="s">
        <v>686</v>
      </c>
      <c r="B3" s="1653"/>
      <c r="C3" s="1653"/>
      <c r="D3" s="1653"/>
      <c r="E3" s="1653"/>
      <c r="F3" s="1653"/>
      <c r="G3" s="1653"/>
    </row>
    <row r="4" spans="1:7" ht="15" thickBot="1" x14ac:dyDescent="0.4">
      <c r="A4" s="783"/>
      <c r="B4" s="783"/>
      <c r="C4" s="783"/>
      <c r="D4" s="783"/>
      <c r="E4" s="783"/>
      <c r="F4" s="783"/>
      <c r="G4" s="783"/>
    </row>
    <row r="5" spans="1:7" ht="28.5" thickBot="1" x14ac:dyDescent="0.4">
      <c r="A5" s="1659" t="s">
        <v>224</v>
      </c>
      <c r="B5" s="781" t="s">
        <v>13</v>
      </c>
      <c r="C5" s="1659" t="s">
        <v>225</v>
      </c>
      <c r="D5" s="781" t="s">
        <v>226</v>
      </c>
      <c r="E5" s="1662" t="s">
        <v>8</v>
      </c>
      <c r="F5" s="1662"/>
      <c r="G5" s="1664"/>
    </row>
    <row r="6" spans="1:7" ht="28.5" thickBot="1" x14ac:dyDescent="0.4">
      <c r="A6" s="1660"/>
      <c r="B6" s="782" t="s">
        <v>39</v>
      </c>
      <c r="C6" s="1660"/>
      <c r="D6" s="782" t="s">
        <v>227</v>
      </c>
      <c r="E6" s="780" t="s">
        <v>228</v>
      </c>
      <c r="F6" s="477" t="s">
        <v>229</v>
      </c>
      <c r="G6" s="477" t="s">
        <v>230</v>
      </c>
    </row>
    <row r="7" spans="1:7" x14ac:dyDescent="0.35">
      <c r="A7" s="520"/>
      <c r="B7" s="115" t="s">
        <v>376</v>
      </c>
      <c r="C7" s="11" t="s">
        <v>308</v>
      </c>
      <c r="D7" s="792">
        <v>0</v>
      </c>
      <c r="E7" s="506">
        <f>'Mod.10b-Pes.Qua.Esp.'!M30</f>
        <v>0</v>
      </c>
      <c r="F7" s="506">
        <f>'Mod.10b-Pes.Qua.Esp.'!K30</f>
        <v>0</v>
      </c>
      <c r="G7" s="333">
        <f>E7-F7</f>
        <v>0</v>
      </c>
    </row>
    <row r="8" spans="1:7" ht="14.25" customHeight="1" x14ac:dyDescent="0.35">
      <c r="A8" s="520"/>
      <c r="B8" s="115" t="s">
        <v>377</v>
      </c>
      <c r="C8" s="11" t="s">
        <v>671</v>
      </c>
      <c r="D8" s="792">
        <v>12</v>
      </c>
      <c r="E8" s="506">
        <f>'Mod.10b-Pess.Quad.ARC'!L29</f>
        <v>12696000</v>
      </c>
      <c r="F8" s="506">
        <f>'Mod.10b-Pess.Quad.ARC'!J29</f>
        <v>0</v>
      </c>
      <c r="G8" s="333">
        <f>E8-F8</f>
        <v>12696000</v>
      </c>
    </row>
    <row r="9" spans="1:7" ht="14.25" customHeight="1" x14ac:dyDescent="0.35">
      <c r="A9" s="520"/>
      <c r="B9" s="115" t="s">
        <v>378</v>
      </c>
      <c r="C9" s="11" t="s">
        <v>309</v>
      </c>
      <c r="D9" s="792">
        <v>12</v>
      </c>
      <c r="E9" s="506">
        <f>'Mod.10b-Pess.Contrat.'!I24</f>
        <v>16047555</v>
      </c>
      <c r="F9" s="506">
        <f>'Mod.10b-Pess.Contrat.'!G24</f>
        <v>0</v>
      </c>
      <c r="G9" s="333">
        <f>E9-F9</f>
        <v>16047555</v>
      </c>
    </row>
    <row r="10" spans="1:7" x14ac:dyDescent="0.35">
      <c r="A10" s="520"/>
      <c r="B10" s="115" t="s">
        <v>379</v>
      </c>
      <c r="C10" s="11" t="s">
        <v>375</v>
      </c>
      <c r="D10" s="792">
        <v>12</v>
      </c>
      <c r="E10" s="506">
        <f>Mod.10bPes.Reg.Aven!J26</f>
        <v>1548000</v>
      </c>
      <c r="F10" s="506">
        <f>Mod.10bPes.Reg.Aven!H26</f>
        <v>0</v>
      </c>
      <c r="G10" s="333">
        <f t="shared" ref="G10:G17" si="0">E10-F10</f>
        <v>1548000</v>
      </c>
    </row>
    <row r="11" spans="1:7" x14ac:dyDescent="0.35">
      <c r="A11" s="520"/>
      <c r="B11" s="115" t="s">
        <v>380</v>
      </c>
      <c r="C11" s="11" t="s">
        <v>381</v>
      </c>
      <c r="D11" s="792">
        <v>0</v>
      </c>
      <c r="E11" s="506">
        <f>'Mod.10b-Gratif.Perm.'!J29</f>
        <v>0</v>
      </c>
      <c r="F11" s="506"/>
      <c r="G11" s="333">
        <f t="shared" si="0"/>
        <v>0</v>
      </c>
    </row>
    <row r="12" spans="1:7" x14ac:dyDescent="0.35">
      <c r="A12" s="520"/>
      <c r="B12" s="115" t="s">
        <v>382</v>
      </c>
      <c r="C12" s="11" t="s">
        <v>439</v>
      </c>
      <c r="D12" s="792">
        <v>0</v>
      </c>
      <c r="E12" s="506">
        <f>'Mod.10b-Subs.Perman'!J26</f>
        <v>0</v>
      </c>
      <c r="F12" s="506"/>
      <c r="G12" s="333">
        <f t="shared" si="0"/>
        <v>0</v>
      </c>
    </row>
    <row r="13" spans="1:7" x14ac:dyDescent="0.35">
      <c r="A13" s="520"/>
      <c r="B13" s="115" t="s">
        <v>383</v>
      </c>
      <c r="C13" s="11" t="s">
        <v>311</v>
      </c>
      <c r="D13" s="792">
        <v>12</v>
      </c>
      <c r="E13" s="506">
        <f>'Mod.10b-Desp.Repres.'!J27</f>
        <v>524400</v>
      </c>
      <c r="F13" s="506"/>
      <c r="G13" s="333">
        <f t="shared" si="0"/>
        <v>524400</v>
      </c>
    </row>
    <row r="14" spans="1:7" x14ac:dyDescent="0.35">
      <c r="A14" s="520"/>
      <c r="B14" s="115" t="s">
        <v>384</v>
      </c>
      <c r="C14" s="11" t="s">
        <v>445</v>
      </c>
      <c r="D14" s="792">
        <v>5</v>
      </c>
      <c r="E14" s="506">
        <f>'Mod.10b-Grat.Even'!J25</f>
        <v>57653</v>
      </c>
      <c r="F14" s="541"/>
      <c r="G14" s="333">
        <f t="shared" si="0"/>
        <v>57653</v>
      </c>
    </row>
    <row r="15" spans="1:7" ht="18" customHeight="1" x14ac:dyDescent="0.35">
      <c r="A15" s="520"/>
      <c r="B15" s="115" t="s">
        <v>385</v>
      </c>
      <c r="C15" s="11" t="s">
        <v>313</v>
      </c>
      <c r="D15" s="792">
        <v>2</v>
      </c>
      <c r="E15" s="506">
        <f>'Mod.10b-Horas Ex'!J21</f>
        <v>17684</v>
      </c>
      <c r="F15" s="506"/>
      <c r="G15" s="333">
        <f t="shared" si="0"/>
        <v>17684</v>
      </c>
    </row>
    <row r="16" spans="1:7" ht="18" customHeight="1" x14ac:dyDescent="0.35">
      <c r="A16" s="520"/>
      <c r="B16" s="115" t="s">
        <v>386</v>
      </c>
      <c r="C16" s="11" t="s">
        <v>314</v>
      </c>
      <c r="D16" s="792">
        <v>0</v>
      </c>
      <c r="E16" s="506">
        <f>'Mod.10b-Alim.Aloj'!J35</f>
        <v>0</v>
      </c>
      <c r="F16" s="506"/>
      <c r="G16" s="333">
        <f>E16-F16</f>
        <v>0</v>
      </c>
    </row>
    <row r="17" spans="1:8" ht="18" customHeight="1" x14ac:dyDescent="0.35">
      <c r="A17" s="520"/>
      <c r="B17" s="115" t="s">
        <v>387</v>
      </c>
      <c r="C17" s="11" t="s">
        <v>321</v>
      </c>
      <c r="D17" s="792">
        <v>0</v>
      </c>
      <c r="E17" s="795">
        <f>'Mod.10b-Formaç'!J27</f>
        <v>1032080</v>
      </c>
      <c r="F17" s="506"/>
      <c r="G17" s="333">
        <f t="shared" si="0"/>
        <v>1032080</v>
      </c>
    </row>
    <row r="18" spans="1:8" ht="18.75" customHeight="1" x14ac:dyDescent="0.35">
      <c r="A18" s="520"/>
      <c r="B18" s="115" t="s">
        <v>539</v>
      </c>
      <c r="C18" s="11" t="s">
        <v>540</v>
      </c>
      <c r="D18" s="792">
        <v>0</v>
      </c>
      <c r="E18" s="795">
        <f>'Mod.10b-Aumento salarial'!J30</f>
        <v>0</v>
      </c>
      <c r="F18" s="506"/>
      <c r="G18" s="333">
        <f t="shared" ref="G18:G22" si="1">E18-F18</f>
        <v>0</v>
      </c>
    </row>
    <row r="19" spans="1:8" ht="18.75" customHeight="1" x14ac:dyDescent="0.35">
      <c r="A19" s="520"/>
      <c r="B19" s="115" t="s">
        <v>547</v>
      </c>
      <c r="C19" s="11" t="s">
        <v>390</v>
      </c>
      <c r="D19" s="792">
        <v>0</v>
      </c>
      <c r="E19" s="795">
        <f>'Mod.10b-Recrut.e nomeações'!J43</f>
        <v>0</v>
      </c>
      <c r="F19" s="506"/>
      <c r="G19" s="333">
        <f t="shared" si="1"/>
        <v>0</v>
      </c>
    </row>
    <row r="20" spans="1:8" ht="18.75" customHeight="1" x14ac:dyDescent="0.35">
      <c r="A20" s="520"/>
      <c r="B20" s="115" t="s">
        <v>548</v>
      </c>
      <c r="C20" s="11" t="s">
        <v>549</v>
      </c>
      <c r="D20" s="792">
        <v>0</v>
      </c>
      <c r="E20" s="795">
        <f>'Mod.10b-Progressões'!J30</f>
        <v>0</v>
      </c>
      <c r="F20" s="506"/>
      <c r="G20" s="333">
        <f t="shared" si="1"/>
        <v>0</v>
      </c>
    </row>
    <row r="21" spans="1:8" ht="18.75" customHeight="1" x14ac:dyDescent="0.35">
      <c r="A21" s="520"/>
      <c r="B21" s="115" t="s">
        <v>550</v>
      </c>
      <c r="C21" s="11" t="s">
        <v>394</v>
      </c>
      <c r="D21" s="792">
        <v>0</v>
      </c>
      <c r="E21" s="795">
        <f>'Mod.10b-Reclassificações'!J30</f>
        <v>0</v>
      </c>
      <c r="F21" s="506"/>
      <c r="G21" s="333">
        <f t="shared" si="1"/>
        <v>0</v>
      </c>
    </row>
    <row r="22" spans="1:8" ht="18.75" customHeight="1" x14ac:dyDescent="0.35">
      <c r="A22" s="520"/>
      <c r="B22" s="115" t="s">
        <v>551</v>
      </c>
      <c r="C22" s="11" t="s">
        <v>395</v>
      </c>
      <c r="D22" s="792">
        <v>0</v>
      </c>
      <c r="E22" s="795">
        <f>'Mod.10b-Promoções'!J35</f>
        <v>0</v>
      </c>
      <c r="F22" s="506"/>
      <c r="G22" s="333">
        <f t="shared" si="1"/>
        <v>0</v>
      </c>
    </row>
    <row r="23" spans="1:8" ht="18.75" customHeight="1" x14ac:dyDescent="0.35">
      <c r="A23" s="520"/>
      <c r="B23" s="115" t="s">
        <v>457</v>
      </c>
      <c r="C23" s="11" t="s">
        <v>458</v>
      </c>
      <c r="D23" s="1338">
        <v>12</v>
      </c>
      <c r="E23" s="796">
        <f>'Mod.10b-Cont.Seg.Soc.'!J30</f>
        <v>3907721</v>
      </c>
      <c r="F23" s="506"/>
      <c r="G23" s="333">
        <f>E23-F23</f>
        <v>3907721</v>
      </c>
    </row>
    <row r="24" spans="1:8" ht="18.75" customHeight="1" thickBot="1" x14ac:dyDescent="0.4">
      <c r="A24" s="520"/>
      <c r="B24" s="115" t="s">
        <v>459</v>
      </c>
      <c r="C24" s="797" t="s">
        <v>444</v>
      </c>
      <c r="D24" s="1337">
        <v>0</v>
      </c>
      <c r="E24" s="798">
        <f>'Mod.10b-Abono Fam'!J30</f>
        <v>0</v>
      </c>
      <c r="F24" s="506"/>
      <c r="G24" s="333">
        <f>E24-F24</f>
        <v>0</v>
      </c>
    </row>
    <row r="25" spans="1:8" ht="15" thickBot="1" x14ac:dyDescent="0.4">
      <c r="A25" s="785" t="s">
        <v>8</v>
      </c>
      <c r="B25" s="786"/>
      <c r="C25" s="787"/>
      <c r="D25" s="788">
        <f>SUM(D7:D24)</f>
        <v>67</v>
      </c>
      <c r="E25" s="789">
        <f>SUM(E7:E24)</f>
        <v>35831093</v>
      </c>
      <c r="F25" s="789">
        <f>SUM(F7:F24)</f>
        <v>0</v>
      </c>
      <c r="G25" s="589">
        <f>SUM(G7:G24)</f>
        <v>35831093</v>
      </c>
      <c r="H25" s="847"/>
    </row>
    <row r="26" spans="1:8" x14ac:dyDescent="0.35">
      <c r="A26" s="1192"/>
      <c r="B26" s="1196"/>
      <c r="C26" s="1196"/>
      <c r="D26" s="1193"/>
      <c r="E26" s="1194"/>
      <c r="F26" s="1194"/>
      <c r="G26" s="1194"/>
      <c r="H26" s="847"/>
    </row>
    <row r="27" spans="1:8" x14ac:dyDescent="0.35">
      <c r="A27" s="1192"/>
      <c r="B27" s="1196"/>
      <c r="C27" s="1196"/>
      <c r="D27" s="1193"/>
      <c r="E27" s="1194"/>
      <c r="F27" s="1533" t="s">
        <v>622</v>
      </c>
      <c r="G27" s="1533"/>
      <c r="H27" s="847"/>
    </row>
    <row r="28" spans="1:8" ht="15" customHeight="1" x14ac:dyDescent="0.35">
      <c r="A28" s="1533" t="s">
        <v>845</v>
      </c>
      <c r="B28" s="1533"/>
      <c r="C28" s="1533"/>
      <c r="D28" s="1533"/>
      <c r="E28" s="545"/>
      <c r="F28" s="1533"/>
      <c r="G28" s="1533"/>
    </row>
    <row r="29" spans="1:8" ht="15" customHeight="1" x14ac:dyDescent="0.35">
      <c r="A29" s="1179"/>
      <c r="B29" s="1179"/>
      <c r="C29" s="1179"/>
      <c r="D29" s="1179"/>
      <c r="E29" s="545"/>
      <c r="F29" s="1533" t="s">
        <v>621</v>
      </c>
      <c r="G29" s="1533"/>
    </row>
    <row r="30" spans="1:8" ht="15" customHeight="1" x14ac:dyDescent="0.35">
      <c r="A30" s="16"/>
      <c r="B30" s="16"/>
      <c r="C30" s="16"/>
      <c r="D30" s="16"/>
      <c r="E30" s="507"/>
      <c r="F30" s="1533"/>
      <c r="G30" s="1533"/>
    </row>
    <row r="31" spans="1:8" x14ac:dyDescent="0.35">
      <c r="A31" s="16"/>
      <c r="B31" s="16"/>
      <c r="C31" s="16"/>
      <c r="D31" s="16"/>
      <c r="E31" s="642"/>
      <c r="F31" s="1533"/>
      <c r="G31" s="1533"/>
    </row>
    <row r="32" spans="1:8" x14ac:dyDescent="0.35">
      <c r="A32" s="542"/>
      <c r="B32" s="16"/>
      <c r="C32" s="16"/>
      <c r="D32" s="16"/>
      <c r="E32" s="16"/>
      <c r="F32" s="1533"/>
      <c r="G32" s="1533"/>
    </row>
    <row r="33" spans="1:7" x14ac:dyDescent="0.35">
      <c r="A33" s="791"/>
      <c r="B33" s="695"/>
      <c r="C33" s="695"/>
      <c r="D33" s="792"/>
      <c r="E33" s="467"/>
      <c r="F33" s="467"/>
      <c r="G33" s="467"/>
    </row>
    <row r="34" spans="1:7" x14ac:dyDescent="0.35">
      <c r="A34" s="791"/>
      <c r="B34" s="695"/>
      <c r="C34" s="695"/>
      <c r="D34" s="792"/>
      <c r="E34" s="467"/>
      <c r="F34" s="467"/>
      <c r="G34" s="467"/>
    </row>
    <row r="35" spans="1:7" x14ac:dyDescent="0.35">
      <c r="A35" s="791"/>
      <c r="B35" s="695"/>
      <c r="C35" s="695"/>
      <c r="D35" s="792"/>
      <c r="E35" s="467"/>
      <c r="F35" s="790"/>
      <c r="G35" s="467"/>
    </row>
    <row r="36" spans="1:7" x14ac:dyDescent="0.35">
      <c r="A36" s="791"/>
      <c r="B36" s="695"/>
      <c r="C36" s="695"/>
      <c r="D36" s="792"/>
      <c r="E36" s="467"/>
      <c r="F36" s="467"/>
      <c r="G36" s="467"/>
    </row>
    <row r="37" spans="1:7" x14ac:dyDescent="0.35">
      <c r="A37" s="791"/>
      <c r="B37" s="695"/>
      <c r="C37" s="695"/>
      <c r="D37" s="792"/>
      <c r="E37" s="467"/>
      <c r="F37" s="467"/>
      <c r="G37" s="467"/>
    </row>
    <row r="38" spans="1:7" x14ac:dyDescent="0.35">
      <c r="A38" s="791"/>
      <c r="B38" s="695"/>
      <c r="C38" s="695"/>
      <c r="D38" s="792"/>
      <c r="E38" s="467"/>
      <c r="F38" s="467"/>
      <c r="G38" s="467"/>
    </row>
    <row r="39" spans="1:7" x14ac:dyDescent="0.35">
      <c r="A39" s="791"/>
      <c r="B39" s="695"/>
      <c r="C39" s="695"/>
      <c r="D39" s="792"/>
      <c r="E39" s="467"/>
      <c r="F39" s="467"/>
      <c r="G39" s="467"/>
    </row>
    <row r="40" spans="1:7" x14ac:dyDescent="0.35">
      <c r="A40" s="791"/>
      <c r="B40" s="695"/>
      <c r="C40" s="695"/>
      <c r="D40" s="792"/>
      <c r="E40" s="467"/>
      <c r="F40" s="467"/>
      <c r="G40" s="467"/>
    </row>
    <row r="41" spans="1:7" x14ac:dyDescent="0.35">
      <c r="A41" s="791"/>
      <c r="B41" s="695"/>
      <c r="C41" s="695"/>
      <c r="D41" s="792"/>
      <c r="E41" s="467"/>
      <c r="F41" s="467"/>
      <c r="G41" s="467"/>
    </row>
    <row r="42" spans="1:7" x14ac:dyDescent="0.35">
      <c r="A42" s="791"/>
      <c r="B42" s="695"/>
      <c r="C42" s="695"/>
      <c r="D42" s="792"/>
      <c r="E42" s="467"/>
      <c r="F42" s="467"/>
      <c r="G42" s="467"/>
    </row>
    <row r="43" spans="1:7" x14ac:dyDescent="0.35">
      <c r="A43" s="791"/>
      <c r="B43" s="695"/>
      <c r="C43" s="695"/>
      <c r="D43" s="792"/>
      <c r="E43" s="467"/>
      <c r="F43" s="467"/>
      <c r="G43" s="467"/>
    </row>
    <row r="44" spans="1:7" x14ac:dyDescent="0.35">
      <c r="A44" s="791"/>
      <c r="B44" s="695"/>
      <c r="C44" s="695"/>
      <c r="D44" s="792"/>
      <c r="E44" s="467"/>
      <c r="F44" s="467"/>
      <c r="G44" s="467"/>
    </row>
    <row r="45" spans="1:7" x14ac:dyDescent="0.35">
      <c r="A45" s="791"/>
      <c r="B45" s="695"/>
      <c r="C45" s="695"/>
      <c r="D45" s="792"/>
      <c r="E45" s="467"/>
      <c r="F45" s="467"/>
      <c r="G45" s="467"/>
    </row>
    <row r="46" spans="1:7" x14ac:dyDescent="0.35">
      <c r="A46" s="791"/>
      <c r="B46" s="695"/>
      <c r="C46" s="695"/>
      <c r="D46" s="792"/>
      <c r="E46" s="467"/>
      <c r="F46" s="467"/>
      <c r="G46" s="467"/>
    </row>
    <row r="47" spans="1:7" x14ac:dyDescent="0.35">
      <c r="A47" s="791"/>
      <c r="B47" s="695"/>
      <c r="C47" s="695"/>
      <c r="D47" s="792"/>
      <c r="E47" s="467"/>
      <c r="F47" s="467"/>
      <c r="G47" s="467"/>
    </row>
    <row r="48" spans="1:7" x14ac:dyDescent="0.35">
      <c r="A48" s="791"/>
      <c r="B48" s="695"/>
      <c r="C48" s="695"/>
      <c r="D48" s="792"/>
      <c r="E48" s="467"/>
      <c r="F48" s="467"/>
      <c r="G48" s="467"/>
    </row>
    <row r="49" spans="1:7" x14ac:dyDescent="0.35">
      <c r="A49" s="791"/>
      <c r="B49" s="695"/>
      <c r="C49" s="695"/>
      <c r="D49" s="792"/>
      <c r="E49" s="467"/>
      <c r="F49" s="467"/>
      <c r="G49" s="467"/>
    </row>
    <row r="50" spans="1:7" x14ac:dyDescent="0.35">
      <c r="A50" s="791"/>
      <c r="B50" s="695"/>
      <c r="C50" s="695"/>
      <c r="D50" s="792"/>
      <c r="E50" s="467"/>
      <c r="F50" s="790"/>
      <c r="G50" s="467"/>
    </row>
    <row r="51" spans="1:7" x14ac:dyDescent="0.35">
      <c r="A51" s="791"/>
      <c r="B51" s="695"/>
      <c r="C51" s="695"/>
      <c r="D51" s="792"/>
      <c r="E51" s="467"/>
      <c r="F51" s="467"/>
      <c r="G51" s="467"/>
    </row>
    <row r="52" spans="1:7" x14ac:dyDescent="0.35">
      <c r="A52" s="791"/>
      <c r="B52" s="695"/>
      <c r="C52" s="695"/>
      <c r="D52" s="792"/>
      <c r="E52" s="467"/>
      <c r="F52" s="467"/>
      <c r="G52" s="467"/>
    </row>
    <row r="53" spans="1:7" x14ac:dyDescent="0.35">
      <c r="A53" s="791"/>
      <c r="B53" s="695"/>
      <c r="C53" s="695"/>
      <c r="D53" s="792"/>
      <c r="E53" s="467"/>
      <c r="F53" s="467"/>
      <c r="G53" s="467"/>
    </row>
    <row r="54" spans="1:7" x14ac:dyDescent="0.35">
      <c r="A54" s="791"/>
      <c r="B54" s="695"/>
      <c r="C54" s="695"/>
      <c r="D54" s="792"/>
      <c r="E54" s="467"/>
      <c r="F54" s="467"/>
      <c r="G54" s="467"/>
    </row>
    <row r="55" spans="1:7" x14ac:dyDescent="0.35">
      <c r="A55" s="791"/>
      <c r="B55" s="695"/>
      <c r="C55" s="695"/>
      <c r="D55" s="792"/>
      <c r="E55" s="467"/>
      <c r="F55" s="467"/>
      <c r="G55" s="467"/>
    </row>
    <row r="56" spans="1:7" x14ac:dyDescent="0.35">
      <c r="A56" s="791"/>
      <c r="B56" s="695"/>
      <c r="C56" s="695"/>
      <c r="D56" s="792"/>
      <c r="E56" s="467"/>
      <c r="F56" s="467"/>
      <c r="G56" s="467"/>
    </row>
    <row r="57" spans="1:7" x14ac:dyDescent="0.35">
      <c r="A57" s="791"/>
      <c r="B57" s="695"/>
      <c r="C57" s="695"/>
      <c r="D57" s="792"/>
      <c r="E57" s="467"/>
      <c r="F57" s="467"/>
      <c r="G57" s="467"/>
    </row>
    <row r="58" spans="1:7" x14ac:dyDescent="0.35">
      <c r="A58" s="791"/>
      <c r="B58" s="695"/>
      <c r="C58" s="695"/>
      <c r="D58" s="792"/>
      <c r="E58" s="467"/>
      <c r="F58" s="467"/>
      <c r="G58" s="467"/>
    </row>
    <row r="59" spans="1:7" x14ac:dyDescent="0.35">
      <c r="A59" s="791"/>
      <c r="B59" s="695"/>
      <c r="C59" s="695"/>
      <c r="D59" s="792"/>
      <c r="E59" s="467"/>
      <c r="F59" s="467"/>
      <c r="G59" s="467"/>
    </row>
    <row r="60" spans="1:7" x14ac:dyDescent="0.35">
      <c r="A60" s="791"/>
      <c r="B60" s="695"/>
      <c r="C60" s="695"/>
      <c r="D60" s="792"/>
      <c r="E60" s="467"/>
      <c r="F60" s="467"/>
      <c r="G60" s="467"/>
    </row>
    <row r="61" spans="1:7" x14ac:dyDescent="0.35">
      <c r="A61" s="791"/>
      <c r="B61" s="695"/>
      <c r="C61" s="695"/>
      <c r="D61" s="792"/>
      <c r="E61" s="467"/>
      <c r="F61" s="467"/>
      <c r="G61" s="467"/>
    </row>
    <row r="62" spans="1:7" x14ac:dyDescent="0.35">
      <c r="A62" s="791"/>
      <c r="B62" s="695"/>
      <c r="C62" s="695"/>
      <c r="D62" s="792"/>
      <c r="E62" s="467"/>
      <c r="F62" s="467"/>
      <c r="G62" s="467"/>
    </row>
    <row r="63" spans="1:7" x14ac:dyDescent="0.35">
      <c r="A63" s="791"/>
      <c r="B63" s="695"/>
      <c r="C63" s="695"/>
      <c r="D63" s="792"/>
      <c r="E63" s="467"/>
      <c r="F63" s="467"/>
      <c r="G63" s="467"/>
    </row>
    <row r="64" spans="1:7" x14ac:dyDescent="0.35">
      <c r="A64" s="791"/>
      <c r="B64" s="695"/>
      <c r="C64" s="695"/>
      <c r="D64" s="792"/>
      <c r="E64" s="467"/>
      <c r="F64" s="467"/>
      <c r="G64" s="467"/>
    </row>
    <row r="65" spans="1:7" x14ac:dyDescent="0.35">
      <c r="A65" s="791"/>
      <c r="B65" s="695"/>
      <c r="C65" s="695"/>
      <c r="D65" s="792"/>
      <c r="E65" s="467"/>
      <c r="F65" s="790"/>
      <c r="G65" s="467"/>
    </row>
    <row r="66" spans="1:7" x14ac:dyDescent="0.35">
      <c r="A66" s="791"/>
      <c r="B66" s="695"/>
      <c r="C66" s="695"/>
      <c r="D66" s="792"/>
      <c r="E66" s="467"/>
      <c r="F66" s="467"/>
      <c r="G66" s="467"/>
    </row>
    <row r="67" spans="1:7" x14ac:dyDescent="0.35">
      <c r="A67" s="791"/>
      <c r="B67" s="695"/>
      <c r="C67" s="695"/>
      <c r="D67" s="792"/>
      <c r="E67" s="467"/>
      <c r="F67" s="467"/>
      <c r="G67" s="467"/>
    </row>
    <row r="68" spans="1:7" x14ac:dyDescent="0.35">
      <c r="A68" s="791"/>
      <c r="B68" s="695"/>
      <c r="C68" s="695"/>
      <c r="D68" s="792"/>
      <c r="E68" s="467"/>
      <c r="F68" s="467"/>
      <c r="G68" s="467"/>
    </row>
    <row r="69" spans="1:7" x14ac:dyDescent="0.35">
      <c r="A69" s="791"/>
      <c r="B69" s="695"/>
      <c r="C69" s="695"/>
      <c r="D69" s="792"/>
      <c r="E69" s="467"/>
      <c r="F69" s="467"/>
      <c r="G69" s="467"/>
    </row>
    <row r="70" spans="1:7" x14ac:dyDescent="0.35">
      <c r="A70" s="791"/>
      <c r="B70" s="695"/>
      <c r="C70" s="695"/>
      <c r="D70" s="792"/>
      <c r="E70" s="467"/>
      <c r="F70" s="467"/>
      <c r="G70" s="467"/>
    </row>
    <row r="71" spans="1:7" x14ac:dyDescent="0.35">
      <c r="A71" s="791"/>
      <c r="B71" s="695"/>
      <c r="C71" s="695"/>
      <c r="D71" s="792"/>
      <c r="E71" s="467"/>
      <c r="F71" s="467"/>
      <c r="G71" s="467"/>
    </row>
    <row r="72" spans="1:7" x14ac:dyDescent="0.35">
      <c r="A72" s="791"/>
      <c r="B72" s="695"/>
      <c r="C72" s="695"/>
      <c r="D72" s="792"/>
      <c r="E72" s="467"/>
      <c r="F72" s="467"/>
      <c r="G72" s="467"/>
    </row>
    <row r="73" spans="1:7" x14ac:dyDescent="0.35">
      <c r="A73" s="791"/>
      <c r="B73" s="695"/>
      <c r="C73" s="695"/>
      <c r="D73" s="792"/>
      <c r="E73" s="467"/>
      <c r="F73" s="467"/>
      <c r="G73" s="467"/>
    </row>
    <row r="74" spans="1:7" x14ac:dyDescent="0.35">
      <c r="A74" s="791"/>
      <c r="B74" s="695"/>
      <c r="C74" s="695"/>
      <c r="D74" s="792"/>
      <c r="E74" s="467"/>
      <c r="F74" s="467"/>
      <c r="G74" s="467"/>
    </row>
    <row r="75" spans="1:7" x14ac:dyDescent="0.35">
      <c r="A75" s="791"/>
      <c r="B75" s="695"/>
      <c r="C75" s="695"/>
      <c r="D75" s="792"/>
      <c r="E75" s="467"/>
      <c r="F75" s="467"/>
      <c r="G75" s="467"/>
    </row>
    <row r="76" spans="1:7" x14ac:dyDescent="0.35">
      <c r="A76" s="791"/>
      <c r="B76" s="695"/>
      <c r="C76" s="695"/>
      <c r="D76" s="792"/>
      <c r="E76" s="467"/>
      <c r="F76" s="467"/>
      <c r="G76" s="467"/>
    </row>
    <row r="77" spans="1:7" x14ac:dyDescent="0.35">
      <c r="A77" s="791"/>
      <c r="B77" s="695"/>
      <c r="C77" s="695"/>
      <c r="D77" s="792"/>
      <c r="E77" s="467"/>
      <c r="F77" s="467"/>
      <c r="G77" s="467"/>
    </row>
    <row r="78" spans="1:7" x14ac:dyDescent="0.35">
      <c r="A78" s="791"/>
      <c r="B78" s="695"/>
      <c r="C78" s="695"/>
      <c r="D78" s="792"/>
      <c r="E78" s="467"/>
      <c r="F78" s="467"/>
      <c r="G78" s="467"/>
    </row>
    <row r="79" spans="1:7" x14ac:dyDescent="0.35">
      <c r="A79" s="791"/>
      <c r="B79" s="695"/>
      <c r="C79" s="695"/>
      <c r="D79" s="792"/>
      <c r="E79" s="467"/>
      <c r="F79" s="467"/>
      <c r="G79" s="467"/>
    </row>
    <row r="80" spans="1:7" x14ac:dyDescent="0.35">
      <c r="A80" s="791"/>
      <c r="B80" s="695"/>
      <c r="C80" s="695"/>
      <c r="D80" s="792"/>
      <c r="E80" s="467"/>
      <c r="F80" s="790"/>
      <c r="G80" s="467"/>
    </row>
    <row r="81" spans="1:7" x14ac:dyDescent="0.35">
      <c r="A81" s="791"/>
      <c r="B81" s="695"/>
      <c r="C81" s="695"/>
      <c r="D81" s="792"/>
      <c r="E81" s="467"/>
      <c r="F81" s="467"/>
      <c r="G81" s="467"/>
    </row>
    <row r="82" spans="1:7" x14ac:dyDescent="0.35">
      <c r="A82" s="791"/>
      <c r="B82" s="695"/>
      <c r="C82" s="695"/>
      <c r="D82" s="792"/>
      <c r="E82" s="467"/>
      <c r="F82" s="467"/>
      <c r="G82" s="467"/>
    </row>
    <row r="83" spans="1:7" x14ac:dyDescent="0.35">
      <c r="A83" s="791"/>
      <c r="B83" s="695"/>
      <c r="C83" s="695"/>
      <c r="D83" s="792"/>
      <c r="E83" s="467"/>
      <c r="F83" s="467"/>
      <c r="G83" s="467"/>
    </row>
    <row r="84" spans="1:7" x14ac:dyDescent="0.35">
      <c r="A84" s="791"/>
      <c r="B84" s="695"/>
      <c r="C84" s="695"/>
      <c r="D84" s="792"/>
      <c r="E84" s="467"/>
      <c r="F84" s="467"/>
      <c r="G84" s="467"/>
    </row>
    <row r="85" spans="1:7" x14ac:dyDescent="0.35">
      <c r="A85" s="791"/>
      <c r="B85" s="695"/>
      <c r="C85" s="695"/>
      <c r="D85" s="792"/>
      <c r="E85" s="467"/>
      <c r="F85" s="467"/>
      <c r="G85" s="467"/>
    </row>
    <row r="86" spans="1:7" x14ac:dyDescent="0.35">
      <c r="A86" s="791"/>
      <c r="B86" s="695"/>
      <c r="C86" s="695"/>
      <c r="D86" s="792"/>
      <c r="E86" s="467"/>
      <c r="F86" s="467"/>
      <c r="G86" s="467"/>
    </row>
    <row r="87" spans="1:7" x14ac:dyDescent="0.35">
      <c r="A87" s="791"/>
      <c r="B87" s="695"/>
      <c r="C87" s="695"/>
      <c r="D87" s="792"/>
      <c r="E87" s="467"/>
      <c r="F87" s="467"/>
      <c r="G87" s="467"/>
    </row>
    <row r="88" spans="1:7" x14ac:dyDescent="0.35">
      <c r="A88" s="791"/>
      <c r="B88" s="695"/>
      <c r="C88" s="695"/>
      <c r="D88" s="792"/>
      <c r="E88" s="467"/>
      <c r="F88" s="467"/>
      <c r="G88" s="467"/>
    </row>
    <row r="89" spans="1:7" x14ac:dyDescent="0.35">
      <c r="A89" s="791"/>
      <c r="B89" s="695"/>
      <c r="C89" s="695"/>
      <c r="D89" s="792"/>
      <c r="E89" s="467"/>
      <c r="F89" s="467"/>
      <c r="G89" s="467"/>
    </row>
    <row r="90" spans="1:7" x14ac:dyDescent="0.35">
      <c r="A90" s="791"/>
      <c r="B90" s="695"/>
      <c r="C90" s="695"/>
      <c r="D90" s="792"/>
      <c r="E90" s="467"/>
      <c r="F90" s="467"/>
      <c r="G90" s="467"/>
    </row>
    <row r="91" spans="1:7" x14ac:dyDescent="0.35">
      <c r="A91" s="791"/>
      <c r="B91" s="695"/>
      <c r="C91" s="695"/>
      <c r="D91" s="792"/>
      <c r="E91" s="467"/>
      <c r="F91" s="467"/>
      <c r="G91" s="467"/>
    </row>
    <row r="92" spans="1:7" x14ac:dyDescent="0.35">
      <c r="A92" s="791"/>
      <c r="B92" s="695"/>
      <c r="C92" s="695"/>
      <c r="D92" s="792"/>
      <c r="E92" s="467"/>
      <c r="F92" s="467"/>
      <c r="G92" s="467"/>
    </row>
    <row r="93" spans="1:7" x14ac:dyDescent="0.35">
      <c r="A93" s="791"/>
      <c r="B93" s="695"/>
      <c r="C93" s="695"/>
      <c r="D93" s="792"/>
      <c r="E93" s="467"/>
      <c r="F93" s="467"/>
      <c r="G93" s="467"/>
    </row>
    <row r="94" spans="1:7" x14ac:dyDescent="0.35">
      <c r="A94" s="791"/>
      <c r="B94" s="695"/>
      <c r="C94" s="695"/>
      <c r="D94" s="792"/>
      <c r="E94" s="467"/>
      <c r="F94" s="467"/>
      <c r="G94" s="467"/>
    </row>
    <row r="95" spans="1:7" x14ac:dyDescent="0.35">
      <c r="A95" s="791"/>
      <c r="B95" s="695"/>
      <c r="C95" s="695"/>
      <c r="D95" s="792"/>
      <c r="E95" s="467"/>
      <c r="F95" s="790"/>
      <c r="G95" s="467"/>
    </row>
    <row r="96" spans="1:7" x14ac:dyDescent="0.35">
      <c r="A96" s="791"/>
      <c r="B96" s="695"/>
      <c r="C96" s="695"/>
      <c r="D96" s="792"/>
      <c r="E96" s="467"/>
      <c r="F96" s="467"/>
      <c r="G96" s="467"/>
    </row>
    <row r="97" spans="1:7" x14ac:dyDescent="0.35">
      <c r="A97" s="791"/>
      <c r="B97" s="695"/>
      <c r="C97" s="695"/>
      <c r="D97" s="792"/>
      <c r="E97" s="467"/>
      <c r="F97" s="467"/>
      <c r="G97" s="467"/>
    </row>
    <row r="98" spans="1:7" x14ac:dyDescent="0.35">
      <c r="A98" s="791"/>
      <c r="B98" s="695"/>
      <c r="C98" s="695"/>
      <c r="D98" s="792"/>
      <c r="E98" s="467"/>
      <c r="F98" s="467"/>
      <c r="G98" s="467"/>
    </row>
    <row r="99" spans="1:7" x14ac:dyDescent="0.35">
      <c r="A99" s="791"/>
      <c r="B99" s="695"/>
      <c r="C99" s="695"/>
      <c r="D99" s="467"/>
      <c r="E99" s="467"/>
      <c r="F99" s="467"/>
      <c r="G99" s="467"/>
    </row>
    <row r="100" spans="1:7" x14ac:dyDescent="0.35">
      <c r="A100" s="791"/>
      <c r="B100" s="695"/>
      <c r="C100" s="695"/>
      <c r="D100" s="792"/>
      <c r="E100" s="467"/>
      <c r="F100" s="467"/>
      <c r="G100" s="467"/>
    </row>
    <row r="101" spans="1:7" x14ac:dyDescent="0.35">
      <c r="A101" s="791"/>
      <c r="B101" s="695"/>
      <c r="C101" s="695"/>
      <c r="D101" s="792"/>
      <c r="E101" s="467"/>
      <c r="F101" s="467"/>
      <c r="G101" s="467"/>
    </row>
    <row r="102" spans="1:7" x14ac:dyDescent="0.35">
      <c r="A102" s="791"/>
      <c r="B102" s="695"/>
      <c r="C102" s="695"/>
      <c r="D102" s="792"/>
      <c r="E102" s="467"/>
      <c r="F102" s="467"/>
      <c r="G102" s="467"/>
    </row>
    <row r="103" spans="1:7" x14ac:dyDescent="0.35">
      <c r="A103" s="791"/>
      <c r="B103" s="695"/>
      <c r="C103" s="695"/>
      <c r="D103" s="792"/>
      <c r="E103" s="467"/>
      <c r="F103" s="467"/>
      <c r="G103" s="467"/>
    </row>
    <row r="104" spans="1:7" x14ac:dyDescent="0.35">
      <c r="A104" s="791"/>
      <c r="B104" s="695"/>
      <c r="C104" s="695"/>
      <c r="D104" s="792"/>
      <c r="E104" s="467"/>
      <c r="F104" s="467"/>
      <c r="G104" s="467"/>
    </row>
    <row r="105" spans="1:7" x14ac:dyDescent="0.35">
      <c r="A105" s="791"/>
      <c r="B105" s="695"/>
      <c r="C105" s="695"/>
      <c r="D105" s="792"/>
      <c r="E105" s="467"/>
      <c r="F105" s="467"/>
      <c r="G105" s="467"/>
    </row>
    <row r="106" spans="1:7" x14ac:dyDescent="0.35">
      <c r="A106" s="791"/>
      <c r="B106" s="695"/>
      <c r="C106" s="695"/>
      <c r="D106" s="792"/>
      <c r="E106" s="467"/>
      <c r="F106" s="467"/>
      <c r="G106" s="467"/>
    </row>
    <row r="107" spans="1:7" x14ac:dyDescent="0.35">
      <c r="A107" s="791"/>
      <c r="B107" s="695"/>
      <c r="C107" s="695"/>
      <c r="D107" s="792"/>
      <c r="E107" s="467"/>
      <c r="F107" s="467"/>
      <c r="G107" s="467"/>
    </row>
    <row r="108" spans="1:7" x14ac:dyDescent="0.35">
      <c r="A108" s="791"/>
      <c r="B108" s="695"/>
      <c r="C108" s="695"/>
      <c r="D108" s="792"/>
      <c r="E108" s="467"/>
      <c r="F108" s="467"/>
      <c r="G108" s="467"/>
    </row>
    <row r="109" spans="1:7" x14ac:dyDescent="0.35">
      <c r="A109" s="791"/>
      <c r="B109" s="695"/>
      <c r="C109" s="695"/>
      <c r="D109" s="792"/>
      <c r="E109" s="467"/>
      <c r="F109" s="467"/>
      <c r="G109" s="467"/>
    </row>
    <row r="110" spans="1:7" x14ac:dyDescent="0.35">
      <c r="A110" s="791"/>
      <c r="B110" s="695"/>
      <c r="C110" s="695"/>
      <c r="D110" s="792"/>
      <c r="E110" s="467"/>
      <c r="F110" s="790"/>
      <c r="G110" s="467"/>
    </row>
    <row r="111" spans="1:7" x14ac:dyDescent="0.35">
      <c r="A111" s="791"/>
      <c r="B111" s="695"/>
      <c r="C111" s="695"/>
      <c r="D111" s="792"/>
      <c r="E111" s="467"/>
      <c r="F111" s="467"/>
      <c r="G111" s="467"/>
    </row>
    <row r="112" spans="1:7" x14ac:dyDescent="0.35">
      <c r="A112" s="791"/>
      <c r="B112" s="695"/>
      <c r="C112" s="695"/>
      <c r="D112" s="792"/>
      <c r="E112" s="467"/>
      <c r="F112" s="467"/>
      <c r="G112" s="467"/>
    </row>
    <row r="113" spans="1:7" x14ac:dyDescent="0.35">
      <c r="A113" s="791"/>
      <c r="B113" s="695"/>
      <c r="C113" s="695"/>
      <c r="D113" s="792"/>
      <c r="E113" s="467"/>
      <c r="F113" s="467"/>
      <c r="G113" s="467"/>
    </row>
    <row r="114" spans="1:7" x14ac:dyDescent="0.35">
      <c r="A114" s="791"/>
      <c r="B114" s="695"/>
      <c r="C114" s="695"/>
      <c r="D114" s="792"/>
      <c r="E114" s="467"/>
      <c r="F114" s="467"/>
      <c r="G114" s="467"/>
    </row>
    <row r="115" spans="1:7" x14ac:dyDescent="0.35">
      <c r="A115" s="791"/>
      <c r="B115" s="695"/>
      <c r="C115" s="695"/>
      <c r="D115" s="792"/>
      <c r="E115" s="467"/>
      <c r="F115" s="467"/>
      <c r="G115" s="467"/>
    </row>
    <row r="116" spans="1:7" x14ac:dyDescent="0.35">
      <c r="A116" s="791"/>
      <c r="B116" s="695"/>
      <c r="C116" s="695"/>
      <c r="D116" s="792"/>
      <c r="E116" s="467"/>
      <c r="F116" s="467"/>
      <c r="G116" s="467"/>
    </row>
    <row r="117" spans="1:7" x14ac:dyDescent="0.35">
      <c r="A117" s="791"/>
      <c r="B117" s="695"/>
      <c r="C117" s="695"/>
      <c r="D117" s="792"/>
      <c r="E117" s="467"/>
      <c r="F117" s="467"/>
      <c r="G117" s="467"/>
    </row>
    <row r="118" spans="1:7" x14ac:dyDescent="0.35">
      <c r="A118" s="791"/>
      <c r="B118" s="695"/>
      <c r="C118" s="695"/>
      <c r="D118" s="792"/>
      <c r="E118" s="467"/>
      <c r="F118" s="467"/>
      <c r="G118" s="467"/>
    </row>
    <row r="119" spans="1:7" x14ac:dyDescent="0.35">
      <c r="A119" s="791"/>
      <c r="B119" s="695"/>
      <c r="C119" s="695"/>
      <c r="D119" s="792"/>
      <c r="E119" s="467"/>
      <c r="F119" s="467"/>
      <c r="G119" s="467"/>
    </row>
    <row r="120" spans="1:7" x14ac:dyDescent="0.35">
      <c r="A120" s="791"/>
      <c r="B120" s="695"/>
      <c r="C120" s="695"/>
      <c r="D120" s="792"/>
      <c r="E120" s="467"/>
      <c r="F120" s="467"/>
      <c r="G120" s="467"/>
    </row>
    <row r="121" spans="1:7" x14ac:dyDescent="0.35">
      <c r="A121" s="791"/>
      <c r="B121" s="695"/>
      <c r="C121" s="695"/>
      <c r="D121" s="792"/>
      <c r="E121" s="467"/>
      <c r="F121" s="467"/>
      <c r="G121" s="467"/>
    </row>
    <row r="122" spans="1:7" x14ac:dyDescent="0.35">
      <c r="A122" s="791"/>
      <c r="B122" s="695"/>
      <c r="C122" s="695"/>
      <c r="D122" s="792"/>
      <c r="E122" s="467"/>
      <c r="F122" s="467"/>
      <c r="G122" s="467"/>
    </row>
    <row r="123" spans="1:7" x14ac:dyDescent="0.35">
      <c r="A123" s="791"/>
      <c r="B123" s="695"/>
      <c r="C123" s="695"/>
      <c r="D123" s="792"/>
      <c r="E123" s="467"/>
      <c r="F123" s="467"/>
      <c r="G123" s="467"/>
    </row>
    <row r="124" spans="1:7" x14ac:dyDescent="0.35">
      <c r="A124" s="791"/>
      <c r="B124" s="695"/>
      <c r="C124" s="695"/>
      <c r="D124" s="792"/>
      <c r="E124" s="467"/>
      <c r="F124" s="467"/>
      <c r="G124" s="467"/>
    </row>
    <row r="125" spans="1:7" x14ac:dyDescent="0.35">
      <c r="A125" s="791"/>
      <c r="B125" s="695"/>
      <c r="C125" s="695"/>
      <c r="D125" s="792"/>
      <c r="E125" s="467"/>
      <c r="F125" s="790"/>
      <c r="G125" s="467"/>
    </row>
    <row r="126" spans="1:7" x14ac:dyDescent="0.35">
      <c r="A126" s="791"/>
      <c r="B126" s="695"/>
      <c r="C126" s="695"/>
      <c r="D126" s="792"/>
      <c r="E126" s="467"/>
      <c r="F126" s="467"/>
      <c r="G126" s="467"/>
    </row>
    <row r="127" spans="1:7" x14ac:dyDescent="0.35">
      <c r="A127" s="791"/>
      <c r="B127" s="695"/>
      <c r="C127" s="695"/>
      <c r="D127" s="792"/>
      <c r="E127" s="467"/>
      <c r="F127" s="467"/>
      <c r="G127" s="467"/>
    </row>
    <row r="128" spans="1:7" x14ac:dyDescent="0.35">
      <c r="A128" s="791"/>
      <c r="B128" s="695"/>
      <c r="C128" s="695"/>
      <c r="D128" s="792"/>
      <c r="E128" s="467"/>
      <c r="F128" s="467"/>
      <c r="G128" s="467"/>
    </row>
    <row r="129" spans="1:7" x14ac:dyDescent="0.35">
      <c r="A129" s="791"/>
      <c r="B129" s="695"/>
      <c r="C129" s="695"/>
      <c r="D129" s="792"/>
      <c r="E129" s="467"/>
      <c r="F129" s="467"/>
      <c r="G129" s="467"/>
    </row>
    <row r="130" spans="1:7" x14ac:dyDescent="0.35">
      <c r="A130" s="791"/>
      <c r="B130" s="695"/>
      <c r="C130" s="695"/>
      <c r="D130" s="792"/>
      <c r="E130" s="467"/>
      <c r="F130" s="467"/>
      <c r="G130" s="467"/>
    </row>
    <row r="131" spans="1:7" x14ac:dyDescent="0.35">
      <c r="A131" s="791"/>
      <c r="B131" s="695"/>
      <c r="C131" s="695"/>
      <c r="D131" s="792"/>
      <c r="E131" s="467"/>
      <c r="F131" s="467"/>
      <c r="G131" s="467"/>
    </row>
    <row r="132" spans="1:7" x14ac:dyDescent="0.35">
      <c r="A132" s="791"/>
      <c r="B132" s="695"/>
      <c r="C132" s="695"/>
      <c r="D132" s="792"/>
      <c r="E132" s="467"/>
      <c r="F132" s="467"/>
      <c r="G132" s="467"/>
    </row>
    <row r="133" spans="1:7" x14ac:dyDescent="0.35">
      <c r="A133" s="791"/>
      <c r="B133" s="695"/>
      <c r="C133" s="695"/>
      <c r="D133" s="792"/>
      <c r="E133" s="467"/>
      <c r="F133" s="467"/>
      <c r="G133" s="467"/>
    </row>
    <row r="134" spans="1:7" x14ac:dyDescent="0.35">
      <c r="A134" s="791"/>
      <c r="B134" s="695"/>
      <c r="C134" s="695"/>
      <c r="D134" s="792"/>
      <c r="E134" s="467"/>
      <c r="F134" s="467"/>
      <c r="G134" s="467"/>
    </row>
    <row r="135" spans="1:7" x14ac:dyDescent="0.35">
      <c r="A135" s="791"/>
      <c r="B135" s="695"/>
      <c r="C135" s="695"/>
      <c r="D135" s="792"/>
      <c r="E135" s="467"/>
      <c r="F135" s="467"/>
      <c r="G135" s="467"/>
    </row>
    <row r="136" spans="1:7" x14ac:dyDescent="0.35">
      <c r="A136" s="791"/>
      <c r="B136" s="695"/>
      <c r="C136" s="695"/>
      <c r="D136" s="792"/>
      <c r="E136" s="467"/>
      <c r="F136" s="467"/>
      <c r="G136" s="467"/>
    </row>
    <row r="137" spans="1:7" x14ac:dyDescent="0.35">
      <c r="A137" s="791"/>
      <c r="B137" s="695"/>
      <c r="C137" s="695"/>
      <c r="D137" s="792"/>
      <c r="E137" s="467"/>
      <c r="F137" s="467"/>
      <c r="G137" s="467"/>
    </row>
    <row r="138" spans="1:7" x14ac:dyDescent="0.35">
      <c r="A138" s="791"/>
      <c r="B138" s="695"/>
      <c r="C138" s="695"/>
      <c r="D138" s="792"/>
      <c r="E138" s="467"/>
      <c r="F138" s="467"/>
      <c r="G138" s="467"/>
    </row>
    <row r="139" spans="1:7" x14ac:dyDescent="0.35">
      <c r="A139" s="791"/>
      <c r="B139" s="695"/>
      <c r="C139" s="695"/>
      <c r="D139" s="792"/>
      <c r="E139" s="467"/>
      <c r="F139" s="467"/>
      <c r="G139" s="467"/>
    </row>
    <row r="140" spans="1:7" x14ac:dyDescent="0.35">
      <c r="A140" s="791"/>
      <c r="B140" s="695"/>
      <c r="C140" s="695"/>
      <c r="D140" s="792"/>
      <c r="E140" s="467"/>
      <c r="F140" s="790"/>
      <c r="G140" s="467"/>
    </row>
    <row r="141" spans="1:7" x14ac:dyDescent="0.35">
      <c r="A141" s="791"/>
      <c r="B141" s="695"/>
      <c r="C141" s="695"/>
      <c r="D141" s="792"/>
      <c r="E141" s="467"/>
      <c r="F141" s="467"/>
      <c r="G141" s="467"/>
    </row>
    <row r="142" spans="1:7" x14ac:dyDescent="0.35">
      <c r="A142" s="791"/>
      <c r="B142" s="695"/>
      <c r="C142" s="695"/>
      <c r="D142" s="792"/>
      <c r="E142" s="467"/>
      <c r="F142" s="467"/>
      <c r="G142" s="467"/>
    </row>
    <row r="143" spans="1:7" x14ac:dyDescent="0.35">
      <c r="A143" s="791"/>
      <c r="B143" s="695"/>
      <c r="C143" s="695"/>
      <c r="D143" s="792"/>
      <c r="E143" s="467"/>
      <c r="F143" s="467"/>
      <c r="G143" s="467"/>
    </row>
    <row r="144" spans="1:7" x14ac:dyDescent="0.35">
      <c r="A144" s="791"/>
      <c r="B144" s="695"/>
      <c r="C144" s="695"/>
      <c r="D144" s="792"/>
      <c r="E144" s="467"/>
      <c r="F144" s="467"/>
      <c r="G144" s="467"/>
    </row>
    <row r="145" spans="1:7" x14ac:dyDescent="0.35">
      <c r="A145" s="791"/>
      <c r="B145" s="695"/>
      <c r="C145" s="695"/>
      <c r="D145" s="792"/>
      <c r="E145" s="467"/>
      <c r="F145" s="467"/>
      <c r="G145" s="467"/>
    </row>
    <row r="146" spans="1:7" x14ac:dyDescent="0.35">
      <c r="A146" s="791"/>
      <c r="B146" s="695"/>
      <c r="C146" s="695"/>
      <c r="D146" s="792"/>
      <c r="E146" s="467"/>
      <c r="F146" s="467"/>
      <c r="G146" s="467"/>
    </row>
    <row r="147" spans="1:7" x14ac:dyDescent="0.35">
      <c r="A147" s="791"/>
      <c r="B147" s="695"/>
      <c r="C147" s="695"/>
      <c r="D147" s="792"/>
      <c r="E147" s="467"/>
      <c r="F147" s="467"/>
      <c r="G147" s="467"/>
    </row>
    <row r="148" spans="1:7" x14ac:dyDescent="0.35">
      <c r="A148" s="791"/>
      <c r="B148" s="695"/>
      <c r="C148" s="695"/>
      <c r="D148" s="792"/>
      <c r="E148" s="467"/>
      <c r="F148" s="467"/>
      <c r="G148" s="467"/>
    </row>
    <row r="149" spans="1:7" x14ac:dyDescent="0.35">
      <c r="A149" s="791"/>
      <c r="B149" s="695"/>
      <c r="C149" s="695"/>
      <c r="D149" s="792"/>
      <c r="E149" s="467"/>
      <c r="F149" s="467"/>
      <c r="G149" s="467"/>
    </row>
    <row r="150" spans="1:7" x14ac:dyDescent="0.35">
      <c r="A150" s="791"/>
      <c r="B150" s="695"/>
      <c r="C150" s="695"/>
      <c r="D150" s="792"/>
      <c r="E150" s="467"/>
      <c r="F150" s="467"/>
      <c r="G150" s="467"/>
    </row>
    <row r="151" spans="1:7" x14ac:dyDescent="0.35">
      <c r="A151" s="791"/>
      <c r="B151" s="695"/>
      <c r="C151" s="695"/>
      <c r="D151" s="792"/>
      <c r="E151" s="467"/>
      <c r="F151" s="467"/>
      <c r="G151" s="467"/>
    </row>
    <row r="152" spans="1:7" x14ac:dyDescent="0.35">
      <c r="A152" s="791"/>
      <c r="B152" s="695"/>
      <c r="C152" s="695"/>
      <c r="D152" s="792"/>
      <c r="E152" s="467"/>
      <c r="F152" s="467"/>
      <c r="G152" s="467"/>
    </row>
    <row r="153" spans="1:7" x14ac:dyDescent="0.35">
      <c r="A153" s="791"/>
      <c r="B153" s="695"/>
      <c r="C153" s="695"/>
      <c r="D153" s="792"/>
      <c r="E153" s="467"/>
      <c r="F153" s="467"/>
      <c r="G153" s="467"/>
    </row>
    <row r="154" spans="1:7" x14ac:dyDescent="0.35">
      <c r="A154" s="791"/>
      <c r="B154" s="695"/>
      <c r="C154" s="695"/>
      <c r="D154" s="792"/>
      <c r="E154" s="467"/>
      <c r="F154" s="467"/>
      <c r="G154" s="467"/>
    </row>
    <row r="155" spans="1:7" x14ac:dyDescent="0.35">
      <c r="A155" s="791"/>
      <c r="B155" s="695"/>
      <c r="C155" s="695"/>
      <c r="D155" s="792"/>
      <c r="E155" s="467"/>
      <c r="F155" s="790"/>
      <c r="G155" s="467"/>
    </row>
    <row r="156" spans="1:7" x14ac:dyDescent="0.35">
      <c r="A156" s="791"/>
      <c r="B156" s="695"/>
      <c r="C156" s="695"/>
      <c r="D156" s="792"/>
      <c r="E156" s="467"/>
      <c r="F156" s="467"/>
      <c r="G156" s="467"/>
    </row>
    <row r="157" spans="1:7" x14ac:dyDescent="0.35">
      <c r="A157" s="791"/>
      <c r="B157" s="695"/>
      <c r="C157" s="695"/>
      <c r="D157" s="792"/>
      <c r="E157" s="467"/>
      <c r="F157" s="467"/>
      <c r="G157" s="467"/>
    </row>
    <row r="158" spans="1:7" x14ac:dyDescent="0.35">
      <c r="A158" s="791"/>
      <c r="B158" s="695"/>
      <c r="C158" s="695"/>
      <c r="D158" s="792"/>
      <c r="E158" s="467"/>
      <c r="F158" s="467"/>
      <c r="G158" s="467"/>
    </row>
    <row r="159" spans="1:7" x14ac:dyDescent="0.35">
      <c r="A159" s="791"/>
      <c r="B159" s="695"/>
      <c r="C159" s="695"/>
      <c r="D159" s="792"/>
      <c r="E159" s="467"/>
      <c r="F159" s="467"/>
      <c r="G159" s="467"/>
    </row>
    <row r="160" spans="1:7" x14ac:dyDescent="0.35">
      <c r="A160" s="791"/>
      <c r="B160" s="695"/>
      <c r="C160" s="695"/>
      <c r="D160" s="792"/>
      <c r="E160" s="467"/>
      <c r="F160" s="467"/>
      <c r="G160" s="467"/>
    </row>
    <row r="161" spans="1:7" x14ac:dyDescent="0.35">
      <c r="A161" s="791"/>
      <c r="B161" s="695"/>
      <c r="C161" s="695"/>
      <c r="D161" s="792"/>
      <c r="E161" s="467"/>
      <c r="F161" s="467"/>
      <c r="G161" s="467"/>
    </row>
    <row r="162" spans="1:7" x14ac:dyDescent="0.35">
      <c r="A162" s="791"/>
      <c r="B162" s="695"/>
      <c r="C162" s="695"/>
      <c r="D162" s="792"/>
      <c r="E162" s="467"/>
      <c r="F162" s="467"/>
      <c r="G162" s="467"/>
    </row>
    <row r="163" spans="1:7" x14ac:dyDescent="0.35">
      <c r="A163" s="791"/>
      <c r="B163" s="695"/>
      <c r="C163" s="695"/>
      <c r="D163" s="792"/>
      <c r="E163" s="467"/>
      <c r="F163" s="467"/>
      <c r="G163" s="467"/>
    </row>
    <row r="164" spans="1:7" x14ac:dyDescent="0.35">
      <c r="A164" s="791"/>
      <c r="B164" s="695"/>
      <c r="C164" s="695"/>
      <c r="D164" s="792"/>
      <c r="E164" s="467"/>
      <c r="F164" s="467"/>
      <c r="G164" s="467"/>
    </row>
    <row r="165" spans="1:7" x14ac:dyDescent="0.35">
      <c r="A165" s="791"/>
      <c r="B165" s="695"/>
      <c r="C165" s="695"/>
      <c r="D165" s="792"/>
      <c r="E165" s="467"/>
      <c r="F165" s="467"/>
      <c r="G165" s="467"/>
    </row>
    <row r="166" spans="1:7" x14ac:dyDescent="0.35">
      <c r="A166" s="791"/>
      <c r="B166" s="695"/>
      <c r="C166" s="695"/>
      <c r="D166" s="792"/>
      <c r="E166" s="467"/>
      <c r="F166" s="467"/>
      <c r="G166" s="467"/>
    </row>
    <row r="167" spans="1:7" x14ac:dyDescent="0.35">
      <c r="A167" s="791"/>
      <c r="B167" s="695"/>
      <c r="C167" s="695"/>
      <c r="D167" s="792"/>
      <c r="E167" s="467"/>
      <c r="F167" s="467"/>
      <c r="G167" s="467"/>
    </row>
    <row r="168" spans="1:7" x14ac:dyDescent="0.35">
      <c r="A168" s="791"/>
      <c r="B168" s="695"/>
      <c r="C168" s="695"/>
      <c r="D168" s="792"/>
      <c r="E168" s="467"/>
      <c r="F168" s="467"/>
      <c r="G168" s="467"/>
    </row>
    <row r="169" spans="1:7" x14ac:dyDescent="0.35">
      <c r="A169" s="791"/>
      <c r="B169" s="695"/>
      <c r="C169" s="695"/>
      <c r="D169" s="792"/>
      <c r="E169" s="467"/>
      <c r="F169" s="467"/>
      <c r="G169" s="467"/>
    </row>
    <row r="170" spans="1:7" x14ac:dyDescent="0.35">
      <c r="A170" s="791"/>
      <c r="B170" s="695"/>
      <c r="C170" s="695"/>
      <c r="D170" s="792"/>
      <c r="E170" s="467"/>
      <c r="F170" s="790"/>
      <c r="G170" s="467"/>
    </row>
    <row r="171" spans="1:7" x14ac:dyDescent="0.35">
      <c r="A171" s="791"/>
      <c r="B171" s="695"/>
      <c r="C171" s="695"/>
      <c r="D171" s="792"/>
      <c r="E171" s="467"/>
      <c r="F171" s="467"/>
      <c r="G171" s="467"/>
    </row>
    <row r="172" spans="1:7" x14ac:dyDescent="0.35">
      <c r="A172" s="791"/>
      <c r="B172" s="695"/>
      <c r="C172" s="695"/>
      <c r="D172" s="792"/>
      <c r="E172" s="467"/>
      <c r="F172" s="467"/>
      <c r="G172" s="467"/>
    </row>
    <row r="173" spans="1:7" x14ac:dyDescent="0.35">
      <c r="A173" s="791"/>
      <c r="B173" s="695"/>
      <c r="C173" s="695"/>
      <c r="D173" s="792"/>
      <c r="E173" s="467"/>
      <c r="F173" s="467"/>
      <c r="G173" s="467"/>
    </row>
    <row r="174" spans="1:7" x14ac:dyDescent="0.35">
      <c r="A174" s="791"/>
      <c r="B174" s="695"/>
      <c r="C174" s="695"/>
      <c r="D174" s="792"/>
      <c r="E174" s="467"/>
      <c r="F174" s="467"/>
      <c r="G174" s="467"/>
    </row>
    <row r="175" spans="1:7" x14ac:dyDescent="0.35">
      <c r="A175" s="791"/>
      <c r="B175" s="695"/>
      <c r="C175" s="695"/>
      <c r="D175" s="792"/>
      <c r="E175" s="467"/>
      <c r="F175" s="467"/>
      <c r="G175" s="467"/>
    </row>
    <row r="176" spans="1:7" x14ac:dyDescent="0.35">
      <c r="A176" s="791"/>
      <c r="B176" s="695"/>
      <c r="C176" s="695"/>
      <c r="D176" s="792"/>
      <c r="E176" s="467"/>
      <c r="F176" s="467"/>
      <c r="G176" s="467"/>
    </row>
    <row r="177" spans="1:7" x14ac:dyDescent="0.35">
      <c r="A177" s="791"/>
      <c r="B177" s="695"/>
      <c r="C177" s="695"/>
      <c r="D177" s="792"/>
      <c r="E177" s="467"/>
      <c r="F177" s="467"/>
      <c r="G177" s="467"/>
    </row>
    <row r="178" spans="1:7" x14ac:dyDescent="0.35">
      <c r="A178" s="791"/>
      <c r="B178" s="695"/>
      <c r="C178" s="695"/>
      <c r="D178" s="792"/>
      <c r="E178" s="467"/>
      <c r="F178" s="467"/>
      <c r="G178" s="467"/>
    </row>
    <row r="179" spans="1:7" x14ac:dyDescent="0.35">
      <c r="A179" s="791"/>
      <c r="B179" s="695"/>
      <c r="C179" s="695"/>
      <c r="D179" s="792"/>
      <c r="E179" s="467"/>
      <c r="F179" s="467"/>
      <c r="G179" s="467"/>
    </row>
    <row r="180" spans="1:7" x14ac:dyDescent="0.35">
      <c r="A180" s="791"/>
      <c r="B180" s="695"/>
      <c r="C180" s="695"/>
      <c r="D180" s="792"/>
      <c r="E180" s="467"/>
      <c r="F180" s="467"/>
      <c r="G180" s="467"/>
    </row>
    <row r="181" spans="1:7" x14ac:dyDescent="0.35">
      <c r="A181" s="791"/>
      <c r="B181" s="695"/>
      <c r="C181" s="695"/>
      <c r="D181" s="792"/>
      <c r="E181" s="467"/>
      <c r="F181" s="467"/>
      <c r="G181" s="467"/>
    </row>
    <row r="182" spans="1:7" x14ac:dyDescent="0.35">
      <c r="A182" s="791"/>
      <c r="B182" s="695"/>
      <c r="C182" s="695"/>
      <c r="D182" s="792"/>
      <c r="E182" s="467"/>
      <c r="F182" s="467"/>
      <c r="G182" s="467"/>
    </row>
    <row r="183" spans="1:7" x14ac:dyDescent="0.35">
      <c r="A183" s="791"/>
      <c r="B183" s="695"/>
      <c r="C183" s="695"/>
      <c r="D183" s="792"/>
      <c r="E183" s="467"/>
      <c r="F183" s="467"/>
      <c r="G183" s="467"/>
    </row>
    <row r="184" spans="1:7" x14ac:dyDescent="0.35">
      <c r="A184" s="791"/>
      <c r="B184" s="695"/>
      <c r="C184" s="695"/>
      <c r="D184" s="792"/>
      <c r="E184" s="467"/>
      <c r="F184" s="467"/>
      <c r="G184" s="467"/>
    </row>
    <row r="185" spans="1:7" x14ac:dyDescent="0.35">
      <c r="A185" s="791"/>
      <c r="B185" s="695"/>
      <c r="C185" s="695"/>
      <c r="D185" s="792"/>
      <c r="E185" s="467"/>
      <c r="F185" s="790"/>
      <c r="G185" s="467"/>
    </row>
    <row r="186" spans="1:7" x14ac:dyDescent="0.35">
      <c r="A186" s="791"/>
      <c r="B186" s="695"/>
      <c r="C186" s="695"/>
      <c r="D186" s="792"/>
      <c r="E186" s="467"/>
      <c r="F186" s="467"/>
      <c r="G186" s="467"/>
    </row>
    <row r="187" spans="1:7" x14ac:dyDescent="0.35">
      <c r="A187" s="791"/>
      <c r="B187" s="695"/>
      <c r="C187" s="695"/>
      <c r="D187" s="792"/>
      <c r="E187" s="467"/>
      <c r="F187" s="467"/>
      <c r="G187" s="467"/>
    </row>
    <row r="188" spans="1:7" x14ac:dyDescent="0.35">
      <c r="A188" s="791"/>
      <c r="B188" s="695"/>
      <c r="C188" s="695"/>
      <c r="D188" s="792"/>
      <c r="E188" s="467"/>
      <c r="F188" s="467"/>
      <c r="G188" s="467"/>
    </row>
    <row r="189" spans="1:7" x14ac:dyDescent="0.35">
      <c r="A189" s="791"/>
      <c r="B189" s="695"/>
      <c r="C189" s="695"/>
      <c r="D189" s="792"/>
      <c r="E189" s="467"/>
      <c r="F189" s="467"/>
      <c r="G189" s="467"/>
    </row>
    <row r="190" spans="1:7" x14ac:dyDescent="0.35">
      <c r="A190" s="791"/>
      <c r="B190" s="695"/>
      <c r="C190" s="695"/>
      <c r="D190" s="792"/>
      <c r="E190" s="467"/>
      <c r="F190" s="467"/>
      <c r="G190" s="467"/>
    </row>
    <row r="191" spans="1:7" x14ac:dyDescent="0.35">
      <c r="A191" s="791"/>
      <c r="B191" s="695"/>
      <c r="C191" s="695"/>
      <c r="D191" s="792"/>
      <c r="E191" s="467"/>
      <c r="F191" s="467"/>
      <c r="G191" s="467"/>
    </row>
    <row r="192" spans="1:7" x14ac:dyDescent="0.35">
      <c r="A192" s="791"/>
      <c r="B192" s="695"/>
      <c r="C192" s="695"/>
      <c r="D192" s="792"/>
      <c r="E192" s="467"/>
      <c r="F192" s="467"/>
      <c r="G192" s="467"/>
    </row>
    <row r="193" spans="1:7" x14ac:dyDescent="0.35">
      <c r="A193" s="694"/>
      <c r="B193" s="694"/>
      <c r="C193" s="694"/>
      <c r="D193" s="793"/>
      <c r="E193" s="794"/>
      <c r="F193" s="794"/>
      <c r="G193" s="794"/>
    </row>
    <row r="194" spans="1:7" x14ac:dyDescent="0.35">
      <c r="A194" s="694"/>
      <c r="B194" s="694"/>
      <c r="C194" s="694"/>
      <c r="D194" s="793"/>
      <c r="E194" s="794"/>
      <c r="F194" s="794"/>
      <c r="G194" s="794"/>
    </row>
    <row r="195" spans="1:7" x14ac:dyDescent="0.35">
      <c r="A195" s="702"/>
      <c r="B195" s="702"/>
      <c r="C195" s="702"/>
      <c r="D195" s="703"/>
      <c r="E195" s="704"/>
      <c r="F195" s="704"/>
      <c r="G195" s="704"/>
    </row>
  </sheetData>
  <sheetProtection algorithmName="SHA-512" hashValue="dDy/A8YfdUCIwvkU2G+Y28aAN8MEoiLEsRVI5ll4/nuCUDdCkgHHRTdQKp/QmXGhlqNPUmhL9oB4UI22ltZg3w==" saltValue="wjQsBJn4QX+CUh2KA+8QuA==" spinCount="100000" sheet="1" objects="1" scenarios="1" selectLockedCells="1" selectUnlockedCells="1"/>
  <mergeCells count="11">
    <mergeCell ref="F30:G30"/>
    <mergeCell ref="F31:G31"/>
    <mergeCell ref="F32:G32"/>
    <mergeCell ref="A3:G3"/>
    <mergeCell ref="A5:A6"/>
    <mergeCell ref="C5:C6"/>
    <mergeCell ref="E5:G5"/>
    <mergeCell ref="A28:D28"/>
    <mergeCell ref="F28:G28"/>
    <mergeCell ref="F27:G27"/>
    <mergeCell ref="F29:G29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44"/>
  <sheetViews>
    <sheetView showGridLines="0" zoomScaleNormal="100" workbookViewId="0">
      <selection activeCell="K39" sqref="K39"/>
    </sheetView>
  </sheetViews>
  <sheetFormatPr defaultRowHeight="14.5" x14ac:dyDescent="0.35"/>
  <cols>
    <col min="1" max="1" width="11.81640625" customWidth="1"/>
    <col min="2" max="2" width="12.81640625" bestFit="1" customWidth="1"/>
    <col min="3" max="3" width="12.81640625" customWidth="1"/>
    <col min="4" max="4" width="11.81640625" hidden="1" customWidth="1"/>
    <col min="5" max="5" width="9.81640625" bestFit="1" customWidth="1"/>
    <col min="6" max="6" width="11.81640625" bestFit="1" customWidth="1"/>
    <col min="7" max="7" width="9.1796875" customWidth="1"/>
    <col min="8" max="8" width="10.1796875" bestFit="1" customWidth="1"/>
    <col min="9" max="9" width="10.1796875" customWidth="1"/>
    <col min="10" max="10" width="12.453125" customWidth="1"/>
    <col min="11" max="11" width="12.81640625" bestFit="1" customWidth="1"/>
    <col min="12" max="12" width="14.1796875" customWidth="1"/>
    <col min="13" max="13" width="14.453125" bestFit="1" customWidth="1"/>
    <col min="14" max="14" width="14" bestFit="1" customWidth="1"/>
    <col min="15" max="15" width="13.81640625" bestFit="1" customWidth="1"/>
    <col min="16" max="17" width="13.81640625" customWidth="1"/>
    <col min="18" max="18" width="10.1796875" bestFit="1" customWidth="1"/>
    <col min="19" max="19" width="8.453125" customWidth="1"/>
    <col min="20" max="20" width="4.54296875" bestFit="1" customWidth="1"/>
    <col min="21" max="21" width="12.81640625" bestFit="1" customWidth="1"/>
    <col min="22" max="22" width="13.453125" bestFit="1" customWidth="1"/>
    <col min="23" max="23" width="9.1796875" bestFit="1" customWidth="1"/>
    <col min="24" max="24" width="9.54296875" customWidth="1"/>
    <col min="25" max="25" width="13.81640625" bestFit="1" customWidth="1"/>
    <col min="26" max="27" width="12.81640625" bestFit="1" customWidth="1"/>
  </cols>
  <sheetData>
    <row r="1" spans="1:27" ht="15" customHeight="1" x14ac:dyDescent="0.35">
      <c r="A1" s="185" t="s">
        <v>236</v>
      </c>
      <c r="B1" s="185"/>
      <c r="C1" s="185"/>
      <c r="D1" s="185"/>
      <c r="E1" s="16"/>
      <c r="F1" s="16"/>
      <c r="G1" s="16"/>
      <c r="H1" s="16"/>
      <c r="I1" s="16"/>
      <c r="J1" s="16"/>
      <c r="K1" s="127"/>
    </row>
    <row r="2" spans="1:27" ht="15" customHeight="1" x14ac:dyDescent="0.35">
      <c r="A2" s="1665"/>
      <c r="B2" s="1665"/>
      <c r="C2" s="1665"/>
      <c r="D2" s="1665"/>
      <c r="E2" s="1665"/>
      <c r="F2" s="1665"/>
      <c r="G2" s="405"/>
      <c r="H2" s="405"/>
      <c r="I2" s="405"/>
      <c r="J2" s="449"/>
      <c r="K2" s="78"/>
    </row>
    <row r="3" spans="1:27" x14ac:dyDescent="0.35">
      <c r="A3" s="186" t="s">
        <v>558</v>
      </c>
      <c r="B3" s="186"/>
      <c r="C3" s="186"/>
      <c r="D3" s="186"/>
      <c r="E3" s="198"/>
      <c r="F3" s="198"/>
      <c r="G3" s="408"/>
      <c r="H3" s="408"/>
      <c r="I3" s="408"/>
      <c r="J3" s="451"/>
      <c r="K3" s="127"/>
    </row>
    <row r="4" spans="1:27" x14ac:dyDescent="0.35">
      <c r="A4" s="186"/>
      <c r="B4" s="186"/>
      <c r="C4" s="186"/>
      <c r="D4" s="726"/>
      <c r="E4" s="198"/>
      <c r="F4" s="198"/>
      <c r="G4" s="408"/>
      <c r="H4" s="408"/>
      <c r="I4" s="408"/>
      <c r="J4" s="451"/>
      <c r="K4" s="127"/>
    </row>
    <row r="5" spans="1:27" x14ac:dyDescent="0.35">
      <c r="A5" s="1653" t="s">
        <v>686</v>
      </c>
      <c r="B5" s="1653"/>
      <c r="C5" s="1653"/>
      <c r="D5" s="1653"/>
      <c r="E5" s="1653"/>
      <c r="F5" s="1653"/>
      <c r="G5" s="1653"/>
      <c r="H5" s="1653"/>
      <c r="I5" s="1653"/>
      <c r="J5" s="1653"/>
      <c r="K5" s="1653"/>
      <c r="L5" s="1653"/>
      <c r="M5" s="1653"/>
    </row>
    <row r="6" spans="1:27" ht="15" thickBot="1" x14ac:dyDescent="0.4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123"/>
      <c r="O6" s="448"/>
      <c r="P6" s="481"/>
      <c r="Q6" s="481"/>
      <c r="R6" s="474"/>
      <c r="S6" s="474"/>
    </row>
    <row r="7" spans="1:27" ht="16.5" customHeight="1" thickBot="1" x14ac:dyDescent="0.4">
      <c r="A7" s="1677" t="s">
        <v>232</v>
      </c>
      <c r="B7" s="1678"/>
      <c r="C7" s="1678"/>
      <c r="D7" s="1679"/>
      <c r="E7" s="1666" t="s">
        <v>220</v>
      </c>
      <c r="F7" s="1667"/>
      <c r="G7" s="1667"/>
      <c r="H7" s="1667"/>
      <c r="I7" s="1667"/>
      <c r="J7" s="1667"/>
      <c r="K7" s="1667"/>
      <c r="L7" s="1667"/>
      <c r="M7" s="1668"/>
      <c r="N7" s="200"/>
      <c r="O7" s="200"/>
      <c r="P7" s="200"/>
      <c r="Q7" s="200"/>
      <c r="R7" s="200"/>
      <c r="S7" s="200"/>
    </row>
    <row r="8" spans="1:27" x14ac:dyDescent="0.35">
      <c r="A8" s="1680" t="s">
        <v>376</v>
      </c>
      <c r="B8" s="1681"/>
      <c r="C8" s="1681"/>
      <c r="D8" s="1682"/>
      <c r="E8" s="1680" t="s">
        <v>308</v>
      </c>
      <c r="F8" s="1681"/>
      <c r="G8" s="1681"/>
      <c r="H8" s="1681"/>
      <c r="I8" s="1681"/>
      <c r="J8" s="1681"/>
      <c r="K8" s="1681"/>
      <c r="L8" s="1681"/>
      <c r="M8" s="1682"/>
      <c r="N8" s="200"/>
      <c r="O8" s="200"/>
      <c r="P8" s="200"/>
      <c r="Q8" s="200"/>
      <c r="R8" s="200"/>
      <c r="S8" s="200"/>
    </row>
    <row r="9" spans="1:27" ht="15" thickBot="1" x14ac:dyDescent="0.4">
      <c r="A9" s="1683"/>
      <c r="B9" s="1684"/>
      <c r="C9" s="1684"/>
      <c r="D9" s="1685"/>
      <c r="E9" s="1683"/>
      <c r="F9" s="1684"/>
      <c r="G9" s="1684"/>
      <c r="H9" s="1684"/>
      <c r="I9" s="1684"/>
      <c r="J9" s="1684"/>
      <c r="K9" s="1684"/>
      <c r="L9" s="1684"/>
      <c r="M9" s="1685"/>
      <c r="N9" s="200"/>
      <c r="O9" s="200"/>
      <c r="P9" s="200"/>
      <c r="Q9" s="200"/>
      <c r="R9" s="200"/>
      <c r="S9" s="200"/>
    </row>
    <row r="10" spans="1:27" x14ac:dyDescent="0.35">
      <c r="A10" s="415"/>
      <c r="B10" s="415"/>
      <c r="C10" s="415"/>
      <c r="D10" s="415"/>
      <c r="E10" s="415"/>
      <c r="F10" s="415"/>
      <c r="G10" s="415"/>
      <c r="H10" s="415"/>
      <c r="I10" s="415"/>
      <c r="J10" s="450"/>
      <c r="K10" s="415"/>
      <c r="L10" s="415"/>
      <c r="M10" s="415"/>
      <c r="N10" s="200"/>
      <c r="O10" s="200"/>
      <c r="P10" s="200"/>
      <c r="Q10" s="200"/>
      <c r="R10" s="200"/>
      <c r="S10" s="200"/>
    </row>
    <row r="11" spans="1:27" ht="15" thickBot="1" x14ac:dyDescent="0.4">
      <c r="A11" s="198"/>
      <c r="B11" s="198"/>
      <c r="C11" s="198"/>
      <c r="D11" s="198"/>
      <c r="E11" s="198"/>
      <c r="F11" s="198"/>
      <c r="G11" s="408"/>
      <c r="H11" s="408"/>
      <c r="I11" s="408"/>
      <c r="J11" s="451"/>
      <c r="K11" s="198"/>
      <c r="L11" s="198"/>
      <c r="M11" s="198"/>
      <c r="N11" s="118"/>
      <c r="O11" s="453"/>
      <c r="P11" s="483"/>
      <c r="Q11" s="483"/>
      <c r="R11" s="475"/>
      <c r="S11" s="475"/>
    </row>
    <row r="12" spans="1:27" ht="24.75" customHeight="1" x14ac:dyDescent="0.35">
      <c r="A12" s="871" t="s">
        <v>42</v>
      </c>
      <c r="B12" s="1674" t="s">
        <v>231</v>
      </c>
      <c r="C12" s="1675"/>
      <c r="D12" s="1675"/>
      <c r="E12" s="1675"/>
      <c r="F12" s="1675"/>
      <c r="G12" s="1675"/>
      <c r="H12" s="1675"/>
      <c r="I12" s="1675"/>
      <c r="J12" s="1675"/>
      <c r="K12" s="1676"/>
      <c r="L12" s="1669" t="s">
        <v>345</v>
      </c>
      <c r="M12" s="1671" t="s">
        <v>233</v>
      </c>
      <c r="N12" s="81"/>
      <c r="O12" s="81"/>
      <c r="P12" s="81"/>
      <c r="Q12" s="81"/>
      <c r="R12" s="81"/>
      <c r="S12" s="81"/>
    </row>
    <row r="13" spans="1:27" ht="24.75" customHeight="1" thickBot="1" x14ac:dyDescent="0.4">
      <c r="A13" s="872" t="s">
        <v>43</v>
      </c>
      <c r="B13" s="894" t="s">
        <v>248</v>
      </c>
      <c r="C13" s="894" t="s">
        <v>249</v>
      </c>
      <c r="D13" s="894" t="s">
        <v>250</v>
      </c>
      <c r="E13" s="894" t="s">
        <v>340</v>
      </c>
      <c r="F13" s="894" t="s">
        <v>341</v>
      </c>
      <c r="G13" s="894" t="s">
        <v>343</v>
      </c>
      <c r="H13" s="894" t="s">
        <v>344</v>
      </c>
      <c r="I13" s="894" t="s">
        <v>346</v>
      </c>
      <c r="J13" s="894" t="s">
        <v>352</v>
      </c>
      <c r="K13" s="873" t="s">
        <v>8</v>
      </c>
      <c r="L13" s="1670"/>
      <c r="M13" s="1672"/>
      <c r="N13" s="428"/>
      <c r="O13" s="428"/>
      <c r="P13" s="497"/>
      <c r="Q13" s="497"/>
      <c r="R13" s="497"/>
      <c r="S13" s="428"/>
      <c r="T13" s="403"/>
      <c r="U13" s="500"/>
      <c r="V13" s="500"/>
      <c r="W13" s="492"/>
      <c r="X13" s="492"/>
      <c r="Y13" s="491"/>
      <c r="Z13" s="491"/>
      <c r="AA13" s="492"/>
    </row>
    <row r="14" spans="1:27" x14ac:dyDescent="0.35">
      <c r="A14" s="731"/>
      <c r="B14" s="722"/>
      <c r="C14" s="722"/>
      <c r="D14" s="722"/>
      <c r="E14" s="722"/>
      <c r="F14" s="722"/>
      <c r="G14" s="722"/>
      <c r="H14" s="722"/>
      <c r="I14" s="722"/>
      <c r="J14" s="722"/>
      <c r="K14" s="499"/>
      <c r="L14" s="480">
        <f>M14-K14</f>
        <v>0</v>
      </c>
      <c r="M14" s="741">
        <v>0</v>
      </c>
      <c r="N14" s="503"/>
      <c r="O14" s="496"/>
      <c r="P14" s="504"/>
      <c r="Q14" s="504"/>
      <c r="R14" s="502"/>
      <c r="S14" s="496"/>
      <c r="T14" s="501"/>
      <c r="U14" s="432"/>
      <c r="V14" s="432"/>
      <c r="W14" s="490"/>
      <c r="X14" s="490"/>
      <c r="Y14" s="432"/>
      <c r="Z14" s="394"/>
      <c r="AA14" s="493"/>
    </row>
    <row r="15" spans="1:27" x14ac:dyDescent="0.35">
      <c r="A15" s="777"/>
      <c r="B15" s="722"/>
      <c r="C15" s="722"/>
      <c r="D15" s="722"/>
      <c r="E15" s="722"/>
      <c r="F15" s="722"/>
      <c r="G15" s="722"/>
      <c r="H15" s="722"/>
      <c r="I15" s="722"/>
      <c r="J15" s="722"/>
      <c r="K15" s="499"/>
      <c r="L15" s="480">
        <f t="shared" ref="L15:L28" si="0">M15-K15</f>
        <v>0</v>
      </c>
      <c r="M15" s="396">
        <v>0</v>
      </c>
      <c r="N15" s="503"/>
      <c r="O15" s="496"/>
      <c r="P15" s="504"/>
      <c r="Q15" s="504"/>
      <c r="R15" s="502"/>
      <c r="S15" s="496"/>
      <c r="T15" s="501"/>
      <c r="U15" s="432"/>
      <c r="V15" s="432"/>
      <c r="W15" s="490"/>
      <c r="X15" s="490"/>
      <c r="Y15" s="432"/>
      <c r="Z15" s="394"/>
      <c r="AA15" s="493"/>
    </row>
    <row r="16" spans="1:27" x14ac:dyDescent="0.35">
      <c r="A16" s="777"/>
      <c r="B16" s="722"/>
      <c r="C16" s="722"/>
      <c r="D16" s="722"/>
      <c r="E16" s="722"/>
      <c r="F16" s="722"/>
      <c r="G16" s="722"/>
      <c r="H16" s="722"/>
      <c r="I16" s="722"/>
      <c r="J16" s="722"/>
      <c r="K16" s="499"/>
      <c r="L16" s="480">
        <f t="shared" si="0"/>
        <v>0</v>
      </c>
      <c r="M16" s="396">
        <v>0</v>
      </c>
      <c r="N16" s="432"/>
      <c r="O16" s="496"/>
      <c r="P16" s="504"/>
      <c r="Q16" s="504"/>
      <c r="R16" s="505"/>
      <c r="S16" s="496"/>
      <c r="T16" s="501"/>
      <c r="U16" s="432"/>
      <c r="V16" s="432"/>
      <c r="W16" s="490"/>
      <c r="X16" s="490"/>
      <c r="Y16" s="432"/>
      <c r="Z16" s="394"/>
      <c r="AA16" s="493"/>
    </row>
    <row r="17" spans="1:27" x14ac:dyDescent="0.35">
      <c r="A17" s="777"/>
      <c r="B17" s="722"/>
      <c r="C17" s="722"/>
      <c r="D17" s="722"/>
      <c r="E17" s="722"/>
      <c r="F17" s="722"/>
      <c r="G17" s="722"/>
      <c r="H17" s="722"/>
      <c r="I17" s="722"/>
      <c r="J17" s="722"/>
      <c r="K17" s="499"/>
      <c r="L17" s="480">
        <f t="shared" si="0"/>
        <v>0</v>
      </c>
      <c r="M17" s="396">
        <v>0</v>
      </c>
      <c r="N17" s="432"/>
      <c r="O17" s="496"/>
      <c r="P17" s="504"/>
      <c r="Q17" s="504"/>
      <c r="R17" s="505"/>
      <c r="S17" s="496"/>
      <c r="T17" s="501"/>
      <c r="U17" s="432"/>
      <c r="V17" s="432"/>
      <c r="W17" s="490"/>
      <c r="X17" s="490"/>
      <c r="Y17" s="432"/>
      <c r="Z17" s="394"/>
      <c r="AA17" s="493"/>
    </row>
    <row r="18" spans="1:27" x14ac:dyDescent="0.35">
      <c r="A18" s="777"/>
      <c r="B18" s="722"/>
      <c r="C18" s="722"/>
      <c r="D18" s="722"/>
      <c r="E18" s="722"/>
      <c r="F18" s="722"/>
      <c r="G18" s="722"/>
      <c r="H18" s="722"/>
      <c r="I18" s="722"/>
      <c r="J18" s="722"/>
      <c r="K18" s="499"/>
      <c r="L18" s="480">
        <f t="shared" si="0"/>
        <v>0</v>
      </c>
      <c r="M18" s="396">
        <v>0</v>
      </c>
      <c r="N18" s="432"/>
      <c r="O18" s="496"/>
      <c r="P18" s="504"/>
      <c r="Q18" s="504"/>
      <c r="R18" s="502"/>
      <c r="S18" s="496"/>
      <c r="T18" s="502"/>
      <c r="U18" s="432"/>
      <c r="V18" s="432"/>
      <c r="W18" s="490"/>
      <c r="X18" s="490"/>
      <c r="Y18" s="432"/>
      <c r="Z18" s="394"/>
      <c r="AA18" s="493"/>
    </row>
    <row r="19" spans="1:27" x14ac:dyDescent="0.35">
      <c r="A19" s="777"/>
      <c r="B19" s="722"/>
      <c r="C19" s="722"/>
      <c r="D19" s="722"/>
      <c r="E19" s="722"/>
      <c r="F19" s="722"/>
      <c r="G19" s="722"/>
      <c r="H19" s="722"/>
      <c r="I19" s="722"/>
      <c r="J19" s="722"/>
      <c r="K19" s="499"/>
      <c r="L19" s="480">
        <f t="shared" si="0"/>
        <v>0</v>
      </c>
      <c r="M19" s="396">
        <v>0</v>
      </c>
      <c r="N19" s="432"/>
      <c r="O19" s="496"/>
      <c r="P19" s="504"/>
      <c r="Q19" s="504"/>
      <c r="R19" s="502"/>
      <c r="S19" s="496"/>
      <c r="T19" s="502"/>
      <c r="U19" s="432"/>
      <c r="V19" s="432"/>
      <c r="W19" s="490"/>
      <c r="X19" s="490"/>
      <c r="Y19" s="432"/>
      <c r="Z19" s="394"/>
      <c r="AA19" s="493"/>
    </row>
    <row r="20" spans="1:27" x14ac:dyDescent="0.35">
      <c r="A20" s="731"/>
      <c r="B20" s="722"/>
      <c r="C20" s="722"/>
      <c r="D20" s="722"/>
      <c r="E20" s="722"/>
      <c r="F20" s="722"/>
      <c r="G20" s="722"/>
      <c r="H20" s="722"/>
      <c r="I20" s="722"/>
      <c r="J20" s="722"/>
      <c r="K20" s="499"/>
      <c r="L20" s="480">
        <f t="shared" si="0"/>
        <v>0</v>
      </c>
      <c r="M20" s="396">
        <v>0</v>
      </c>
      <c r="N20" s="432"/>
      <c r="O20" s="496"/>
      <c r="P20" s="504"/>
      <c r="Q20" s="504"/>
      <c r="R20" s="502"/>
      <c r="S20" s="496"/>
      <c r="T20" s="502"/>
      <c r="U20" s="432"/>
      <c r="V20" s="432"/>
      <c r="W20" s="490"/>
      <c r="X20" s="490"/>
      <c r="Y20" s="432"/>
      <c r="Z20" s="394"/>
      <c r="AA20" s="493"/>
    </row>
    <row r="21" spans="1:27" x14ac:dyDescent="0.35">
      <c r="A21" s="777"/>
      <c r="B21" s="722"/>
      <c r="C21" s="722"/>
      <c r="D21" s="722"/>
      <c r="E21" s="722"/>
      <c r="F21" s="722"/>
      <c r="G21" s="722"/>
      <c r="H21" s="722"/>
      <c r="I21" s="722"/>
      <c r="J21" s="722"/>
      <c r="K21" s="499"/>
      <c r="L21" s="480">
        <f t="shared" si="0"/>
        <v>0</v>
      </c>
      <c r="M21" s="396">
        <v>0</v>
      </c>
      <c r="N21" s="432"/>
      <c r="O21" s="496"/>
      <c r="P21" s="504"/>
      <c r="Q21" s="504"/>
      <c r="R21" s="502"/>
      <c r="S21" s="496"/>
      <c r="T21" s="502"/>
      <c r="U21" s="432"/>
      <c r="V21" s="432"/>
      <c r="W21" s="490"/>
      <c r="X21" s="490"/>
      <c r="Y21" s="432"/>
      <c r="Z21" s="394"/>
      <c r="AA21" s="493"/>
    </row>
    <row r="22" spans="1:27" x14ac:dyDescent="0.35">
      <c r="A22" s="731"/>
      <c r="B22" s="722"/>
      <c r="C22" s="722"/>
      <c r="D22" s="722"/>
      <c r="E22" s="722"/>
      <c r="F22" s="722"/>
      <c r="G22" s="722"/>
      <c r="H22" s="722"/>
      <c r="I22" s="722"/>
      <c r="J22" s="722"/>
      <c r="K22" s="499"/>
      <c r="L22" s="480">
        <f t="shared" si="0"/>
        <v>0</v>
      </c>
      <c r="M22" s="396">
        <v>0</v>
      </c>
      <c r="N22" s="432"/>
      <c r="O22" s="496"/>
      <c r="P22" s="504"/>
      <c r="Q22" s="504"/>
      <c r="R22" s="502"/>
      <c r="S22" s="496"/>
      <c r="T22" s="502"/>
      <c r="U22" s="432"/>
      <c r="V22" s="432"/>
      <c r="W22" s="490"/>
      <c r="X22" s="490"/>
      <c r="Y22" s="432"/>
      <c r="Z22" s="394"/>
      <c r="AA22" s="493"/>
    </row>
    <row r="23" spans="1:27" x14ac:dyDescent="0.35">
      <c r="A23" s="777"/>
      <c r="B23" s="722"/>
      <c r="C23" s="722"/>
      <c r="D23" s="722"/>
      <c r="E23" s="722"/>
      <c r="F23" s="722"/>
      <c r="G23" s="722"/>
      <c r="H23" s="722"/>
      <c r="I23" s="722"/>
      <c r="J23" s="722"/>
      <c r="K23" s="499"/>
      <c r="L23" s="480">
        <f t="shared" si="0"/>
        <v>0</v>
      </c>
      <c r="M23" s="396">
        <v>0</v>
      </c>
      <c r="N23" s="432"/>
      <c r="O23" s="496"/>
      <c r="P23" s="504"/>
      <c r="Q23" s="504"/>
      <c r="R23" s="502"/>
      <c r="S23" s="496"/>
      <c r="T23" s="502"/>
      <c r="U23" s="432"/>
      <c r="V23" s="432"/>
      <c r="W23" s="490"/>
      <c r="X23" s="490"/>
      <c r="Y23" s="432"/>
      <c r="Z23" s="394"/>
      <c r="AA23" s="493"/>
    </row>
    <row r="24" spans="1:27" x14ac:dyDescent="0.35">
      <c r="A24" s="777"/>
      <c r="B24" s="722"/>
      <c r="C24" s="722"/>
      <c r="D24" s="722"/>
      <c r="E24" s="722"/>
      <c r="F24" s="722"/>
      <c r="G24" s="722"/>
      <c r="H24" s="722"/>
      <c r="I24" s="722"/>
      <c r="J24" s="722"/>
      <c r="K24" s="499"/>
      <c r="L24" s="480">
        <f t="shared" si="0"/>
        <v>0</v>
      </c>
      <c r="M24" s="396">
        <v>0</v>
      </c>
      <c r="N24" s="432"/>
      <c r="O24" s="496"/>
      <c r="P24" s="504"/>
      <c r="Q24" s="504"/>
      <c r="R24" s="502"/>
      <c r="S24" s="496"/>
      <c r="T24" s="502"/>
      <c r="U24" s="432"/>
      <c r="V24" s="432"/>
      <c r="W24" s="490"/>
      <c r="X24" s="490"/>
      <c r="Y24" s="432"/>
      <c r="Z24" s="394"/>
      <c r="AA24" s="493"/>
    </row>
    <row r="25" spans="1:27" x14ac:dyDescent="0.35">
      <c r="A25" s="731"/>
      <c r="B25" s="722"/>
      <c r="C25" s="722"/>
      <c r="D25" s="722"/>
      <c r="E25" s="722"/>
      <c r="F25" s="722"/>
      <c r="G25" s="722"/>
      <c r="H25" s="722"/>
      <c r="I25" s="722"/>
      <c r="J25" s="722"/>
      <c r="K25" s="499"/>
      <c r="L25" s="480">
        <f t="shared" si="0"/>
        <v>0</v>
      </c>
      <c r="M25" s="396">
        <v>0</v>
      </c>
      <c r="N25" s="432"/>
      <c r="O25" s="496"/>
      <c r="P25" s="504"/>
      <c r="Q25" s="504"/>
      <c r="R25" s="504"/>
      <c r="S25" s="496"/>
      <c r="T25" s="502"/>
      <c r="U25" s="432"/>
      <c r="V25" s="432"/>
      <c r="W25" s="490"/>
      <c r="X25" s="490"/>
      <c r="Y25" s="432"/>
      <c r="Z25" s="394"/>
      <c r="AA25" s="493"/>
    </row>
    <row r="26" spans="1:27" x14ac:dyDescent="0.35">
      <c r="A26" s="777"/>
      <c r="B26" s="722"/>
      <c r="C26" s="722"/>
      <c r="D26" s="722"/>
      <c r="E26" s="722"/>
      <c r="F26" s="722"/>
      <c r="G26" s="722"/>
      <c r="H26" s="722"/>
      <c r="I26" s="722"/>
      <c r="J26" s="722"/>
      <c r="K26" s="499"/>
      <c r="L26" s="480">
        <f t="shared" si="0"/>
        <v>0</v>
      </c>
      <c r="M26" s="893">
        <v>0</v>
      </c>
      <c r="N26" s="432"/>
      <c r="O26" s="496"/>
      <c r="P26" s="504"/>
      <c r="Q26" s="504"/>
      <c r="R26" s="502"/>
      <c r="S26" s="496"/>
      <c r="T26" s="502"/>
      <c r="U26" s="432"/>
      <c r="V26" s="432"/>
      <c r="W26" s="490"/>
      <c r="X26" s="490"/>
      <c r="Y26" s="432"/>
      <c r="Z26" s="394"/>
      <c r="AA26" s="493"/>
    </row>
    <row r="27" spans="1:27" x14ac:dyDescent="0.35">
      <c r="A27" s="777"/>
      <c r="B27" s="722"/>
      <c r="C27" s="722"/>
      <c r="D27" s="722"/>
      <c r="E27" s="722"/>
      <c r="F27" s="722"/>
      <c r="G27" s="722"/>
      <c r="H27" s="722"/>
      <c r="I27" s="722"/>
      <c r="J27" s="722"/>
      <c r="K27" s="499"/>
      <c r="L27" s="480">
        <f t="shared" si="0"/>
        <v>0</v>
      </c>
      <c r="M27" s="893">
        <v>0</v>
      </c>
      <c r="N27" s="432"/>
      <c r="O27" s="496"/>
      <c r="P27" s="504"/>
      <c r="Q27" s="504"/>
      <c r="R27" s="502"/>
      <c r="S27" s="496"/>
      <c r="T27" s="502"/>
      <c r="U27" s="432"/>
      <c r="V27" s="432"/>
      <c r="W27" s="490"/>
      <c r="X27" s="490"/>
      <c r="Y27" s="432"/>
      <c r="Z27" s="394"/>
      <c r="AA27" s="493"/>
    </row>
    <row r="28" spans="1:27" x14ac:dyDescent="0.35">
      <c r="A28" s="777"/>
      <c r="B28" s="722"/>
      <c r="C28" s="722"/>
      <c r="D28" s="722"/>
      <c r="E28" s="722"/>
      <c r="F28" s="722"/>
      <c r="G28" s="722"/>
      <c r="H28" s="722"/>
      <c r="I28" s="722"/>
      <c r="J28" s="722"/>
      <c r="K28" s="499"/>
      <c r="L28" s="480">
        <f t="shared" si="0"/>
        <v>0</v>
      </c>
      <c r="M28" s="893">
        <v>0</v>
      </c>
      <c r="N28" s="432"/>
      <c r="O28" s="496"/>
      <c r="P28" s="504"/>
      <c r="Q28" s="504"/>
      <c r="R28" s="502"/>
      <c r="S28" s="496"/>
      <c r="T28" s="502"/>
      <c r="U28" s="432"/>
      <c r="V28" s="432"/>
      <c r="W28" s="490"/>
      <c r="X28" s="490"/>
      <c r="Y28" s="432"/>
      <c r="Z28" s="394"/>
      <c r="AA28" s="493"/>
    </row>
    <row r="29" spans="1:27" ht="15" thickBot="1" x14ac:dyDescent="0.4">
      <c r="A29" s="777"/>
      <c r="B29" s="732"/>
      <c r="C29" s="732"/>
      <c r="D29" s="732"/>
      <c r="E29" s="732"/>
      <c r="F29" s="732"/>
      <c r="G29" s="732"/>
      <c r="H29" s="732"/>
      <c r="I29" s="732"/>
      <c r="J29" s="732"/>
      <c r="K29" s="693"/>
      <c r="L29" s="733"/>
      <c r="M29" s="893">
        <v>0</v>
      </c>
      <c r="N29" s="432"/>
      <c r="O29" s="496"/>
      <c r="P29" s="504"/>
      <c r="Q29" s="504"/>
      <c r="R29" s="502"/>
      <c r="S29" s="496"/>
      <c r="T29" s="502"/>
      <c r="U29" s="432"/>
      <c r="V29" s="432"/>
      <c r="W29" s="490"/>
      <c r="X29" s="490"/>
      <c r="Y29" s="432"/>
      <c r="Z29" s="394"/>
      <c r="AA29" s="493"/>
    </row>
    <row r="30" spans="1:27" ht="15" thickBot="1" x14ac:dyDescent="0.4">
      <c r="A30" s="199" t="s">
        <v>8</v>
      </c>
      <c r="B30" s="895">
        <f>SUM(B14:B29)</f>
        <v>0</v>
      </c>
      <c r="C30" s="895">
        <f t="shared" ref="C30:L30" si="1">SUM(C14:C29)</f>
        <v>0</v>
      </c>
      <c r="D30" s="895">
        <f t="shared" si="1"/>
        <v>0</v>
      </c>
      <c r="E30" s="895">
        <f t="shared" si="1"/>
        <v>0</v>
      </c>
      <c r="F30" s="895">
        <f t="shared" si="1"/>
        <v>0</v>
      </c>
      <c r="G30" s="895">
        <f t="shared" si="1"/>
        <v>0</v>
      </c>
      <c r="H30" s="895">
        <f>SUM(H14:H29)</f>
        <v>0</v>
      </c>
      <c r="I30" s="895">
        <f t="shared" si="1"/>
        <v>0</v>
      </c>
      <c r="J30" s="895">
        <f>SUM(J14:J29)</f>
        <v>0</v>
      </c>
      <c r="K30" s="413">
        <f t="shared" si="1"/>
        <v>0</v>
      </c>
      <c r="L30" s="413">
        <f t="shared" si="1"/>
        <v>0</v>
      </c>
      <c r="M30" s="413">
        <f>SUM(M14:M29)</f>
        <v>0</v>
      </c>
      <c r="N30" s="496"/>
      <c r="O30" s="503"/>
      <c r="P30" s="428"/>
      <c r="Q30" s="428"/>
      <c r="R30" s="432"/>
      <c r="S30" s="428"/>
      <c r="T30" s="403"/>
      <c r="U30" s="403"/>
      <c r="V30" s="432"/>
      <c r="W30" s="432"/>
      <c r="X30" s="432"/>
      <c r="Y30" s="494"/>
      <c r="Z30" s="214"/>
      <c r="AA30" s="495"/>
    </row>
    <row r="31" spans="1:27" s="298" customFormat="1" x14ac:dyDescent="0.35">
      <c r="A31" s="553"/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28"/>
      <c r="O31" s="428"/>
      <c r="P31" s="428"/>
      <c r="Q31" s="428"/>
      <c r="R31" s="432"/>
      <c r="S31" s="428"/>
      <c r="T31" s="403"/>
      <c r="U31" s="403"/>
      <c r="V31" s="432"/>
      <c r="W31" s="432"/>
      <c r="X31" s="432"/>
      <c r="Y31" s="562"/>
      <c r="Z31" s="403"/>
      <c r="AA31" s="563"/>
    </row>
    <row r="32" spans="1:27" s="298" customFormat="1" x14ac:dyDescent="0.35">
      <c r="A32" s="553"/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28"/>
      <c r="O32" s="428"/>
      <c r="P32" s="428"/>
      <c r="Q32" s="428"/>
      <c r="R32" s="432"/>
      <c r="S32" s="428"/>
      <c r="T32" s="403"/>
      <c r="U32" s="403"/>
      <c r="V32" s="432"/>
      <c r="W32" s="432"/>
      <c r="X32" s="432"/>
      <c r="Y32" s="562"/>
      <c r="Z32" s="403"/>
      <c r="AA32" s="563"/>
    </row>
    <row r="33" spans="1:27" s="298" customFormat="1" x14ac:dyDescent="0.35">
      <c r="A33" s="1331"/>
      <c r="B33" s="1332"/>
      <c r="C33" s="1332"/>
      <c r="D33" s="1332"/>
      <c r="E33" s="1332"/>
      <c r="F33" s="1332"/>
      <c r="G33" s="1332"/>
      <c r="H33" s="1332"/>
      <c r="I33" s="1332"/>
      <c r="J33" s="1332"/>
      <c r="K33" s="1332"/>
      <c r="L33" s="1332"/>
      <c r="M33" s="1332"/>
      <c r="N33" s="428"/>
      <c r="O33" s="428"/>
      <c r="P33" s="428"/>
      <c r="Q33" s="428"/>
      <c r="R33" s="432"/>
      <c r="S33" s="428"/>
      <c r="T33" s="403"/>
      <c r="U33" s="403"/>
      <c r="V33" s="432"/>
      <c r="W33" s="432"/>
      <c r="X33" s="432"/>
      <c r="Y33" s="562"/>
      <c r="Z33" s="403"/>
      <c r="AA33" s="563"/>
    </row>
    <row r="34" spans="1:27" x14ac:dyDescent="0.35">
      <c r="A34" s="198"/>
      <c r="B34" s="459"/>
      <c r="C34" s="459"/>
      <c r="D34" s="459"/>
      <c r="E34" s="459"/>
      <c r="F34" s="459"/>
      <c r="G34" s="459"/>
      <c r="H34" s="459"/>
      <c r="I34" s="459"/>
      <c r="J34" s="431"/>
      <c r="K34" s="198"/>
      <c r="L34" s="198"/>
      <c r="M34" s="459"/>
      <c r="N34" s="428"/>
      <c r="O34" s="428"/>
      <c r="P34" s="428"/>
      <c r="Q34" s="428"/>
      <c r="R34" s="432"/>
      <c r="S34" s="428"/>
      <c r="T34" s="403"/>
      <c r="U34" s="403"/>
      <c r="V34" s="432"/>
      <c r="W34" s="432"/>
      <c r="X34" s="432"/>
      <c r="Y34" s="490"/>
      <c r="Z34" s="214"/>
      <c r="AA34" s="495"/>
    </row>
    <row r="35" spans="1:27" ht="15" customHeight="1" x14ac:dyDescent="0.35">
      <c r="A35" s="72" t="s">
        <v>846</v>
      </c>
      <c r="B35" s="72"/>
      <c r="C35" s="72"/>
      <c r="D35" s="72"/>
      <c r="E35" s="118"/>
      <c r="G35" s="409"/>
      <c r="H35" s="409"/>
      <c r="I35" s="409"/>
      <c r="J35" s="487"/>
      <c r="L35" s="1533" t="s">
        <v>622</v>
      </c>
      <c r="M35" s="1533"/>
      <c r="R35" s="382"/>
    </row>
    <row r="36" spans="1:27" ht="15" customHeight="1" x14ac:dyDescent="0.35">
      <c r="A36" s="72"/>
      <c r="B36" s="72"/>
      <c r="C36" s="72"/>
      <c r="D36" s="72"/>
      <c r="E36" s="1188"/>
      <c r="G36" s="1188"/>
      <c r="H36" s="1188"/>
      <c r="I36" s="1188"/>
      <c r="J36" s="487"/>
      <c r="L36" s="1179"/>
      <c r="M36" s="1179"/>
      <c r="R36" s="847"/>
    </row>
    <row r="37" spans="1:27" ht="15" customHeight="1" x14ac:dyDescent="0.35">
      <c r="A37" s="118"/>
      <c r="B37" s="484"/>
      <c r="C37" s="484"/>
      <c r="D37" s="484"/>
      <c r="E37" s="484"/>
      <c r="F37" s="382"/>
      <c r="G37" s="484"/>
      <c r="H37" s="484"/>
      <c r="I37" s="484"/>
      <c r="J37" s="488"/>
      <c r="K37" s="382"/>
      <c r="L37" s="1673" t="s">
        <v>234</v>
      </c>
      <c r="M37" s="1673"/>
      <c r="N37" s="382"/>
      <c r="O37" s="382"/>
      <c r="P37" s="382"/>
      <c r="Q37" s="382"/>
      <c r="R37" s="382"/>
      <c r="S37" s="382"/>
    </row>
    <row r="38" spans="1:27" ht="15" customHeight="1" x14ac:dyDescent="0.35">
      <c r="A38" s="118"/>
      <c r="B38" s="486"/>
      <c r="C38" s="486"/>
      <c r="D38" s="486"/>
      <c r="E38" s="484"/>
      <c r="F38" s="382"/>
      <c r="G38" s="485"/>
      <c r="H38" s="485"/>
      <c r="I38" s="485"/>
      <c r="J38" s="489"/>
      <c r="L38" s="1673"/>
      <c r="M38" s="1673"/>
      <c r="N38" s="382"/>
      <c r="O38" s="382"/>
      <c r="P38" s="382"/>
      <c r="Q38" s="382"/>
      <c r="R38" s="382"/>
    </row>
    <row r="39" spans="1:27" ht="15" customHeight="1" x14ac:dyDescent="0.35">
      <c r="A39" s="118"/>
      <c r="B39" s="118"/>
      <c r="C39" s="484"/>
      <c r="D39" s="118"/>
      <c r="E39" s="118"/>
      <c r="G39" s="71"/>
      <c r="H39" s="71"/>
      <c r="I39" s="71"/>
      <c r="J39" s="71"/>
      <c r="L39" s="1673"/>
      <c r="M39" s="1673"/>
      <c r="R39" s="382"/>
    </row>
    <row r="40" spans="1:27" ht="15" customHeight="1" x14ac:dyDescent="0.35">
      <c r="A40" s="118"/>
      <c r="B40" s="118"/>
      <c r="C40" s="118"/>
      <c r="D40" s="118"/>
      <c r="E40" s="118"/>
      <c r="G40" s="409"/>
      <c r="H40" s="409"/>
      <c r="I40" s="409"/>
      <c r="J40" s="453"/>
      <c r="L40" s="71"/>
      <c r="R40" s="382"/>
    </row>
    <row r="41" spans="1:27" x14ac:dyDescent="0.35">
      <c r="A41" s="441"/>
      <c r="R41" s="382"/>
      <c r="Y41" s="382" t="e">
        <f>Mod.10bPes.Reg.Aven!J26+'Mod.10b-Gratif.Perm.'!J29+'Mod.10b-Subs.Perman'!#REF!+'Mod.10b-Desp.Repres.'!#REF!+#REF!</f>
        <v>#REF!</v>
      </c>
    </row>
    <row r="42" spans="1:27" x14ac:dyDescent="0.35">
      <c r="Y42" s="382" t="e">
        <f>Y34-Y41</f>
        <v>#REF!</v>
      </c>
    </row>
    <row r="43" spans="1:27" x14ac:dyDescent="0.35">
      <c r="A43" s="435"/>
    </row>
    <row r="44" spans="1:27" x14ac:dyDescent="0.35">
      <c r="A44" s="74"/>
    </row>
  </sheetData>
  <sheetProtection algorithmName="SHA-512" hashValue="iNXAG5tJ7hVtbxyHp3YuDHHlbhe8rXs8755SaripPKANsvnETFmAc0JsUdMnKWU+uXQNsl3WJxQA/Eo7x+o6cA==" saltValue="cYb3xl+9eZWcgsM74d245w==" spinCount="100000" sheet="1" objects="1" scenarios="1" selectLockedCells="1" selectUnlockedCells="1"/>
  <mergeCells count="13">
    <mergeCell ref="L38:M38"/>
    <mergeCell ref="L39:M39"/>
    <mergeCell ref="B12:K12"/>
    <mergeCell ref="A5:M5"/>
    <mergeCell ref="A7:D7"/>
    <mergeCell ref="A8:D9"/>
    <mergeCell ref="E8:M9"/>
    <mergeCell ref="L37:M37"/>
    <mergeCell ref="A2:F2"/>
    <mergeCell ref="E7:M7"/>
    <mergeCell ref="L12:L13"/>
    <mergeCell ref="M12:M13"/>
    <mergeCell ref="L35:M35"/>
  </mergeCells>
  <printOptions verticalCentered="1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85"/>
  <sheetViews>
    <sheetView topLeftCell="A10" zoomScaleNormal="100" workbookViewId="0">
      <selection activeCell="H35" sqref="H35"/>
    </sheetView>
  </sheetViews>
  <sheetFormatPr defaultRowHeight="14.5" x14ac:dyDescent="0.35"/>
  <cols>
    <col min="1" max="1" width="15.453125" customWidth="1"/>
    <col min="2" max="3" width="12.81640625" bestFit="1" customWidth="1"/>
    <col min="4" max="4" width="11.81640625" hidden="1" customWidth="1"/>
    <col min="5" max="5" width="11.54296875" customWidth="1"/>
    <col min="6" max="6" width="12.453125" customWidth="1"/>
    <col min="7" max="7" width="11.81640625" customWidth="1"/>
    <col min="8" max="8" width="12.1796875" customWidth="1"/>
    <col min="9" max="9" width="12.81640625" customWidth="1"/>
    <col min="10" max="10" width="12.81640625" bestFit="1" customWidth="1"/>
    <col min="11" max="11" width="18.54296875" customWidth="1"/>
    <col min="12" max="12" width="19.81640625" customWidth="1"/>
    <col min="13" max="13" width="12.81640625" bestFit="1" customWidth="1"/>
    <col min="14" max="14" width="11.81640625" bestFit="1" customWidth="1"/>
    <col min="16" max="16" width="19.81640625" customWidth="1"/>
    <col min="17" max="18" width="13.54296875" bestFit="1" customWidth="1"/>
  </cols>
  <sheetData>
    <row r="1" spans="1:18" x14ac:dyDescent="0.35">
      <c r="A1" s="185" t="s">
        <v>236</v>
      </c>
      <c r="B1" s="185"/>
      <c r="C1" s="185"/>
      <c r="D1" s="185"/>
      <c r="E1" s="16"/>
      <c r="F1" s="16"/>
      <c r="G1" s="16"/>
      <c r="H1" s="16"/>
      <c r="I1" s="16"/>
      <c r="J1" s="409"/>
    </row>
    <row r="2" spans="1:18" x14ac:dyDescent="0.35">
      <c r="A2" s="185"/>
      <c r="B2" s="185"/>
      <c r="C2" s="185"/>
      <c r="D2" s="185"/>
      <c r="E2" s="16"/>
      <c r="F2" s="16"/>
      <c r="G2" s="16"/>
      <c r="H2" s="16"/>
      <c r="I2" s="16"/>
      <c r="J2" s="555"/>
    </row>
    <row r="3" spans="1:18" x14ac:dyDescent="0.35">
      <c r="A3" s="1665"/>
      <c r="B3" s="1665"/>
      <c r="C3" s="1665"/>
      <c r="D3" s="1665"/>
      <c r="E3" s="1665"/>
      <c r="F3" s="1665"/>
      <c r="G3" s="1665"/>
      <c r="H3" s="405"/>
      <c r="I3" s="423"/>
      <c r="J3" s="78"/>
    </row>
    <row r="4" spans="1:18" x14ac:dyDescent="0.35">
      <c r="A4" s="186" t="s">
        <v>558</v>
      </c>
      <c r="B4" s="186"/>
      <c r="C4" s="186"/>
      <c r="D4" s="186"/>
      <c r="E4" s="408"/>
      <c r="F4" s="408"/>
      <c r="G4" s="408"/>
      <c r="H4" s="408"/>
      <c r="I4" s="424"/>
      <c r="J4" s="409"/>
    </row>
    <row r="5" spans="1:18" x14ac:dyDescent="0.35">
      <c r="A5" s="186"/>
      <c r="B5" s="186"/>
      <c r="C5" s="186"/>
      <c r="D5" s="186"/>
      <c r="E5" s="554"/>
      <c r="F5" s="554"/>
      <c r="G5" s="554"/>
      <c r="H5" s="554"/>
      <c r="I5" s="554"/>
      <c r="J5" s="555"/>
    </row>
    <row r="6" spans="1:18" x14ac:dyDescent="0.35">
      <c r="A6" s="186"/>
      <c r="B6" s="186"/>
      <c r="C6" s="186"/>
      <c r="D6" s="186"/>
      <c r="E6" s="408"/>
      <c r="F6" s="408"/>
      <c r="G6" s="408"/>
      <c r="H6" s="408"/>
      <c r="I6" s="424"/>
      <c r="J6" s="409"/>
    </row>
    <row r="7" spans="1:18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  <c r="K7" s="1653"/>
      <c r="L7" s="1653"/>
    </row>
    <row r="8" spans="1:18" x14ac:dyDescent="0.35">
      <c r="A8" s="552"/>
      <c r="B8" s="552"/>
      <c r="C8" s="552"/>
      <c r="D8" s="552"/>
      <c r="E8" s="552"/>
      <c r="F8" s="552"/>
      <c r="G8" s="552"/>
      <c r="H8" s="552"/>
      <c r="I8" s="552"/>
      <c r="J8" s="552"/>
      <c r="K8" s="552"/>
      <c r="L8" s="552"/>
    </row>
    <row r="9" spans="1:18" ht="15" thickBot="1" x14ac:dyDescent="0.4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</row>
    <row r="10" spans="1:18" ht="15" thickBot="1" x14ac:dyDescent="0.4">
      <c r="A10" s="1677" t="s">
        <v>232</v>
      </c>
      <c r="B10" s="1678"/>
      <c r="C10" s="1678"/>
      <c r="D10" s="1679"/>
      <c r="E10" s="1666" t="s">
        <v>220</v>
      </c>
      <c r="F10" s="1667"/>
      <c r="G10" s="1667"/>
      <c r="H10" s="1667"/>
      <c r="I10" s="1667"/>
      <c r="J10" s="1667"/>
      <c r="K10" s="1667"/>
      <c r="L10" s="1668"/>
    </row>
    <row r="11" spans="1:18" x14ac:dyDescent="0.35">
      <c r="A11" s="1680" t="s">
        <v>377</v>
      </c>
      <c r="B11" s="1681"/>
      <c r="C11" s="1681"/>
      <c r="D11" s="1682"/>
      <c r="E11" s="1686" t="s">
        <v>707</v>
      </c>
      <c r="F11" s="1687"/>
      <c r="G11" s="1687"/>
      <c r="H11" s="1687"/>
      <c r="I11" s="1687"/>
      <c r="J11" s="1687"/>
      <c r="K11" s="1687"/>
      <c r="L11" s="1688"/>
    </row>
    <row r="12" spans="1:18" ht="15" thickBot="1" x14ac:dyDescent="0.4">
      <c r="A12" s="1683"/>
      <c r="B12" s="1684"/>
      <c r="C12" s="1684"/>
      <c r="D12" s="1685"/>
      <c r="E12" s="1689"/>
      <c r="F12" s="1690"/>
      <c r="G12" s="1690"/>
      <c r="H12" s="1690"/>
      <c r="I12" s="1690"/>
      <c r="J12" s="1690"/>
      <c r="K12" s="1690"/>
      <c r="L12" s="1691"/>
    </row>
    <row r="13" spans="1:18" x14ac:dyDescent="0.35">
      <c r="A13" s="415"/>
      <c r="B13" s="415"/>
      <c r="C13" s="415"/>
      <c r="D13" s="415"/>
      <c r="E13" s="415"/>
      <c r="F13" s="415"/>
      <c r="G13" s="415"/>
      <c r="H13" s="415"/>
      <c r="I13" s="425"/>
      <c r="J13" s="415"/>
      <c r="K13" s="415"/>
      <c r="L13" s="415"/>
    </row>
    <row r="14" spans="1:18" ht="15" thickBot="1" x14ac:dyDescent="0.4">
      <c r="A14" s="408"/>
      <c r="B14" s="408"/>
      <c r="C14" s="408"/>
      <c r="D14" s="408"/>
      <c r="E14" s="408"/>
      <c r="F14" s="408"/>
      <c r="G14" s="408"/>
      <c r="H14" s="408"/>
      <c r="I14" s="424"/>
      <c r="J14" s="408"/>
      <c r="K14" s="408"/>
      <c r="L14" s="408"/>
    </row>
    <row r="15" spans="1:18" x14ac:dyDescent="0.35">
      <c r="A15" s="871" t="s">
        <v>42</v>
      </c>
      <c r="B15" s="1674" t="s">
        <v>231</v>
      </c>
      <c r="C15" s="1675"/>
      <c r="D15" s="1675"/>
      <c r="E15" s="1675"/>
      <c r="F15" s="1675"/>
      <c r="G15" s="1675"/>
      <c r="H15" s="1675"/>
      <c r="I15" s="1675"/>
      <c r="J15" s="1676"/>
      <c r="K15" s="1669" t="s">
        <v>345</v>
      </c>
      <c r="L15" s="1671" t="s">
        <v>233</v>
      </c>
      <c r="M15" s="382"/>
      <c r="P15" s="298"/>
      <c r="Q15" s="298"/>
      <c r="R15" s="298"/>
    </row>
    <row r="16" spans="1:18" ht="26.5" thickBot="1" x14ac:dyDescent="0.4">
      <c r="A16" s="872" t="s">
        <v>43</v>
      </c>
      <c r="B16" s="894" t="s">
        <v>248</v>
      </c>
      <c r="C16" s="894" t="s">
        <v>249</v>
      </c>
      <c r="D16" s="894" t="s">
        <v>250</v>
      </c>
      <c r="E16" s="894" t="s">
        <v>350</v>
      </c>
      <c r="F16" s="894" t="s">
        <v>349</v>
      </c>
      <c r="G16" s="894" t="s">
        <v>342</v>
      </c>
      <c r="H16" s="894" t="s">
        <v>351</v>
      </c>
      <c r="I16" s="873" t="s">
        <v>352</v>
      </c>
      <c r="J16" s="873" t="s">
        <v>8</v>
      </c>
      <c r="K16" s="1670"/>
      <c r="L16" s="1672"/>
      <c r="M16" s="382"/>
      <c r="Q16" s="298"/>
      <c r="R16" s="298"/>
    </row>
    <row r="17" spans="1:18" x14ac:dyDescent="0.35">
      <c r="A17" s="734">
        <v>1</v>
      </c>
      <c r="B17" s="722"/>
      <c r="C17" s="722"/>
      <c r="D17" s="722"/>
      <c r="E17" s="722"/>
      <c r="F17" s="722"/>
      <c r="G17" s="722"/>
      <c r="H17" s="722"/>
      <c r="I17" s="722"/>
      <c r="J17" s="499">
        <f t="shared" ref="J17:J28" si="0">SUM(B17:I17)</f>
        <v>0</v>
      </c>
      <c r="K17" s="382">
        <f>L17-J17</f>
        <v>1058000</v>
      </c>
      <c r="L17" s="1060">
        <v>1058000</v>
      </c>
      <c r="M17" s="410"/>
      <c r="N17" s="498"/>
      <c r="O17" s="382"/>
      <c r="P17" s="410"/>
      <c r="Q17" s="410"/>
      <c r="R17" s="410"/>
    </row>
    <row r="18" spans="1:18" x14ac:dyDescent="0.35">
      <c r="A18" s="734">
        <v>28</v>
      </c>
      <c r="B18" s="722"/>
      <c r="C18" s="722"/>
      <c r="D18" s="722"/>
      <c r="E18" s="722"/>
      <c r="F18" s="722"/>
      <c r="G18" s="722"/>
      <c r="H18" s="722"/>
      <c r="I18" s="722"/>
      <c r="J18" s="499">
        <f t="shared" si="0"/>
        <v>0</v>
      </c>
      <c r="K18" s="847">
        <f t="shared" ref="K18:K28" si="1">L18-J18</f>
        <v>1058000</v>
      </c>
      <c r="L18" s="535">
        <v>1058000</v>
      </c>
      <c r="M18" s="410"/>
      <c r="N18" s="498"/>
      <c r="O18" s="382"/>
      <c r="P18" s="410"/>
      <c r="Q18" s="410"/>
      <c r="R18" s="410"/>
    </row>
    <row r="19" spans="1:18" x14ac:dyDescent="0.35">
      <c r="A19" s="734">
        <v>45</v>
      </c>
      <c r="B19" s="722"/>
      <c r="C19" s="722"/>
      <c r="D19" s="722"/>
      <c r="E19" s="722"/>
      <c r="F19" s="722"/>
      <c r="G19" s="722"/>
      <c r="H19" s="722"/>
      <c r="I19" s="722"/>
      <c r="J19" s="499">
        <f t="shared" si="0"/>
        <v>0</v>
      </c>
      <c r="K19" s="847">
        <f t="shared" si="1"/>
        <v>1058000</v>
      </c>
      <c r="L19" s="535">
        <v>1058000</v>
      </c>
      <c r="M19" s="410"/>
      <c r="N19" s="498"/>
      <c r="P19" s="410"/>
      <c r="Q19" s="410"/>
      <c r="R19" s="410"/>
    </row>
    <row r="20" spans="1:18" x14ac:dyDescent="0.35">
      <c r="A20" s="734">
        <v>71</v>
      </c>
      <c r="B20" s="722"/>
      <c r="C20" s="722"/>
      <c r="D20" s="722"/>
      <c r="E20" s="722"/>
      <c r="F20" s="722"/>
      <c r="G20" s="722"/>
      <c r="H20" s="722"/>
      <c r="I20" s="722"/>
      <c r="J20" s="499">
        <f t="shared" si="0"/>
        <v>0</v>
      </c>
      <c r="K20" s="847">
        <f t="shared" si="1"/>
        <v>1058000</v>
      </c>
      <c r="L20" s="396">
        <v>1058000</v>
      </c>
      <c r="M20" s="410"/>
      <c r="N20" s="498"/>
      <c r="P20" s="410"/>
      <c r="Q20" s="410"/>
      <c r="R20" s="410"/>
    </row>
    <row r="21" spans="1:18" x14ac:dyDescent="0.35">
      <c r="A21" s="734">
        <v>99</v>
      </c>
      <c r="B21" s="722"/>
      <c r="C21" s="722"/>
      <c r="D21" s="722"/>
      <c r="E21" s="722"/>
      <c r="F21" s="722"/>
      <c r="G21" s="722"/>
      <c r="H21" s="722"/>
      <c r="I21" s="722"/>
      <c r="J21" s="499">
        <f t="shared" si="0"/>
        <v>0</v>
      </c>
      <c r="K21" s="847">
        <f t="shared" si="1"/>
        <v>1058000</v>
      </c>
      <c r="L21" s="396">
        <v>1058000</v>
      </c>
      <c r="M21" s="410"/>
      <c r="N21" s="498"/>
      <c r="P21" s="410"/>
      <c r="Q21" s="410"/>
      <c r="R21" s="410"/>
    </row>
    <row r="22" spans="1:18" x14ac:dyDescent="0.35">
      <c r="A22" s="734">
        <v>108</v>
      </c>
      <c r="B22" s="722"/>
      <c r="C22" s="722"/>
      <c r="D22" s="722"/>
      <c r="E22" s="722"/>
      <c r="F22" s="722"/>
      <c r="G22" s="722"/>
      <c r="H22" s="722"/>
      <c r="I22" s="722"/>
      <c r="J22" s="499">
        <f t="shared" si="0"/>
        <v>0</v>
      </c>
      <c r="K22" s="847">
        <f t="shared" si="1"/>
        <v>1058000</v>
      </c>
      <c r="L22" s="396">
        <v>1058000</v>
      </c>
      <c r="M22" s="410"/>
      <c r="N22" s="498"/>
      <c r="P22" s="410"/>
      <c r="Q22" s="410"/>
      <c r="R22" s="410"/>
    </row>
    <row r="23" spans="1:18" x14ac:dyDescent="0.35">
      <c r="A23" s="734">
        <v>119</v>
      </c>
      <c r="B23" s="722"/>
      <c r="C23" s="722"/>
      <c r="D23" s="722"/>
      <c r="E23" s="722"/>
      <c r="F23" s="722"/>
      <c r="G23" s="722"/>
      <c r="H23" s="722"/>
      <c r="I23" s="722"/>
      <c r="J23" s="499">
        <f t="shared" si="0"/>
        <v>0</v>
      </c>
      <c r="K23" s="847">
        <f t="shared" si="1"/>
        <v>1058000</v>
      </c>
      <c r="L23" s="396">
        <v>1058000</v>
      </c>
      <c r="M23" s="410"/>
      <c r="N23" s="498"/>
      <c r="P23" s="410"/>
      <c r="Q23" s="410"/>
      <c r="R23" s="410"/>
    </row>
    <row r="24" spans="1:18" x14ac:dyDescent="0.35">
      <c r="A24" s="734">
        <v>136</v>
      </c>
      <c r="B24" s="722"/>
      <c r="C24" s="722"/>
      <c r="D24" s="722"/>
      <c r="E24" s="722"/>
      <c r="F24" s="722"/>
      <c r="G24" s="722"/>
      <c r="H24" s="722"/>
      <c r="I24" s="722"/>
      <c r="J24" s="499">
        <f t="shared" si="0"/>
        <v>0</v>
      </c>
      <c r="K24" s="847">
        <f t="shared" si="1"/>
        <v>1058000</v>
      </c>
      <c r="L24" s="396">
        <v>1058000</v>
      </c>
      <c r="M24" s="410"/>
      <c r="N24" s="498"/>
      <c r="P24" s="410"/>
      <c r="Q24" s="410"/>
      <c r="R24" s="410"/>
    </row>
    <row r="25" spans="1:18" x14ac:dyDescent="0.35">
      <c r="A25" s="734">
        <v>149</v>
      </c>
      <c r="B25" s="722"/>
      <c r="C25" s="722"/>
      <c r="D25" s="722"/>
      <c r="E25" s="722"/>
      <c r="F25" s="722"/>
      <c r="G25" s="722"/>
      <c r="H25" s="722"/>
      <c r="I25" s="722"/>
      <c r="J25" s="499">
        <f t="shared" si="0"/>
        <v>0</v>
      </c>
      <c r="K25" s="847">
        <f>L25-J25</f>
        <v>1058000</v>
      </c>
      <c r="L25" s="396">
        <v>1058000</v>
      </c>
      <c r="M25" s="410"/>
      <c r="N25" s="498"/>
      <c r="P25" s="410"/>
      <c r="Q25" s="410"/>
      <c r="R25" s="410"/>
    </row>
    <row r="26" spans="1:18" x14ac:dyDescent="0.35">
      <c r="A26" s="735">
        <v>164</v>
      </c>
      <c r="B26" s="722"/>
      <c r="C26" s="722"/>
      <c r="D26" s="722"/>
      <c r="E26" s="722"/>
      <c r="F26" s="722"/>
      <c r="G26" s="722"/>
      <c r="H26" s="722"/>
      <c r="I26" s="722"/>
      <c r="J26" s="499">
        <f t="shared" si="0"/>
        <v>0</v>
      </c>
      <c r="K26" s="847">
        <f t="shared" si="1"/>
        <v>1058000</v>
      </c>
      <c r="L26" s="396">
        <v>1058000</v>
      </c>
      <c r="M26" s="410"/>
      <c r="N26" s="498"/>
      <c r="P26" s="410"/>
      <c r="Q26" s="410"/>
      <c r="R26" s="410"/>
    </row>
    <row r="27" spans="1:18" x14ac:dyDescent="0.35">
      <c r="A27" s="735">
        <v>192</v>
      </c>
      <c r="B27" s="722"/>
      <c r="C27" s="722"/>
      <c r="D27" s="722"/>
      <c r="E27" s="722"/>
      <c r="F27" s="722"/>
      <c r="G27" s="722"/>
      <c r="H27" s="722"/>
      <c r="I27" s="722"/>
      <c r="J27" s="499">
        <f t="shared" si="0"/>
        <v>0</v>
      </c>
      <c r="K27" s="847">
        <f t="shared" si="1"/>
        <v>1058000</v>
      </c>
      <c r="L27" s="396">
        <v>1058000</v>
      </c>
      <c r="M27" s="410"/>
      <c r="N27" s="498"/>
      <c r="P27" s="410"/>
      <c r="Q27" s="410"/>
      <c r="R27" s="410"/>
    </row>
    <row r="28" spans="1:18" ht="15" thickBot="1" x14ac:dyDescent="0.4">
      <c r="A28" s="735">
        <v>222</v>
      </c>
      <c r="B28" s="722"/>
      <c r="C28" s="722"/>
      <c r="D28" s="722"/>
      <c r="E28" s="722"/>
      <c r="F28" s="722"/>
      <c r="G28" s="722"/>
      <c r="H28" s="722"/>
      <c r="I28" s="722"/>
      <c r="J28" s="499">
        <f t="shared" si="0"/>
        <v>0</v>
      </c>
      <c r="K28" s="847">
        <f t="shared" si="1"/>
        <v>1058000</v>
      </c>
      <c r="L28" s="396">
        <v>1058000</v>
      </c>
      <c r="M28" s="410"/>
      <c r="N28" s="498"/>
      <c r="P28" s="410"/>
      <c r="Q28" s="410"/>
      <c r="R28" s="410"/>
    </row>
    <row r="29" spans="1:18" ht="15" thickBot="1" x14ac:dyDescent="0.4">
      <c r="A29" s="442" t="s">
        <v>8</v>
      </c>
      <c r="B29" s="896">
        <f t="shared" ref="B29:L29" si="2">SUM(B17:B28)</f>
        <v>0</v>
      </c>
      <c r="C29" s="896">
        <f t="shared" si="2"/>
        <v>0</v>
      </c>
      <c r="D29" s="896">
        <f t="shared" si="2"/>
        <v>0</v>
      </c>
      <c r="E29" s="896">
        <f t="shared" si="2"/>
        <v>0</v>
      </c>
      <c r="F29" s="896">
        <f t="shared" si="2"/>
        <v>0</v>
      </c>
      <c r="G29" s="896">
        <f t="shared" si="2"/>
        <v>0</v>
      </c>
      <c r="H29" s="896">
        <f t="shared" si="2"/>
        <v>0</v>
      </c>
      <c r="I29" s="444">
        <f t="shared" si="2"/>
        <v>0</v>
      </c>
      <c r="J29" s="444">
        <f t="shared" si="2"/>
        <v>0</v>
      </c>
      <c r="K29" s="444">
        <f t="shared" si="2"/>
        <v>12696000</v>
      </c>
      <c r="L29" s="443">
        <f t="shared" si="2"/>
        <v>12696000</v>
      </c>
      <c r="P29" s="410"/>
      <c r="Q29" s="410"/>
      <c r="R29" s="410"/>
    </row>
    <row r="30" spans="1:18" x14ac:dyDescent="0.35">
      <c r="A30" s="408"/>
      <c r="B30" s="408"/>
      <c r="C30" s="408"/>
      <c r="D30" s="408"/>
      <c r="E30" s="459"/>
      <c r="F30" s="459"/>
      <c r="G30" s="402"/>
      <c r="H30" s="408"/>
      <c r="I30" s="459"/>
      <c r="J30" s="459"/>
      <c r="K30" s="408"/>
      <c r="L30" s="459"/>
      <c r="P30" s="298"/>
      <c r="Q30" s="298"/>
      <c r="R30" s="298"/>
    </row>
    <row r="31" spans="1:18" x14ac:dyDescent="0.35">
      <c r="A31" s="905"/>
      <c r="B31" s="905"/>
      <c r="C31" s="905"/>
      <c r="D31" s="905"/>
      <c r="E31" s="459"/>
      <c r="F31" s="459"/>
      <c r="G31" s="402"/>
      <c r="H31" s="905"/>
      <c r="I31" s="459"/>
      <c r="J31" s="459"/>
      <c r="K31" s="905"/>
      <c r="L31" s="459"/>
      <c r="P31" s="298"/>
      <c r="Q31" s="298"/>
      <c r="R31" s="298"/>
    </row>
    <row r="32" spans="1:18" x14ac:dyDescent="0.35">
      <c r="A32" s="905"/>
      <c r="B32" s="905"/>
      <c r="C32" s="905"/>
      <c r="D32" s="905"/>
      <c r="E32" s="459"/>
      <c r="F32" s="459"/>
      <c r="G32" s="402"/>
      <c r="H32" s="905"/>
      <c r="I32" s="459"/>
      <c r="J32" s="459"/>
      <c r="K32" s="905"/>
      <c r="L32" s="459"/>
      <c r="P32" s="298"/>
      <c r="Q32" s="298"/>
      <c r="R32" s="298"/>
    </row>
    <row r="33" spans="1:18" x14ac:dyDescent="0.35">
      <c r="A33" s="905"/>
      <c r="B33" s="905"/>
      <c r="C33" s="905"/>
      <c r="D33" s="905"/>
      <c r="E33" s="459"/>
      <c r="F33" s="459"/>
      <c r="G33" s="402"/>
      <c r="H33" s="905"/>
      <c r="I33" s="459"/>
      <c r="J33" s="459"/>
      <c r="K33" s="905"/>
      <c r="L33" s="459"/>
      <c r="P33" s="298"/>
      <c r="Q33" s="298"/>
      <c r="R33" s="298"/>
    </row>
    <row r="34" spans="1:18" x14ac:dyDescent="0.35">
      <c r="A34" s="905"/>
      <c r="B34" s="905"/>
      <c r="C34" s="905"/>
      <c r="D34" s="905"/>
      <c r="E34" s="459"/>
      <c r="F34" s="459"/>
      <c r="G34" s="402"/>
      <c r="H34" s="905"/>
      <c r="I34" s="459"/>
      <c r="J34" s="459"/>
      <c r="K34" s="905"/>
      <c r="L34" s="459"/>
      <c r="P34" s="298"/>
      <c r="Q34" s="298"/>
      <c r="R34" s="298"/>
    </row>
    <row r="35" spans="1:18" x14ac:dyDescent="0.35">
      <c r="A35" s="554"/>
      <c r="B35" s="554"/>
      <c r="C35" s="554"/>
      <c r="D35" s="554"/>
      <c r="E35" s="459"/>
      <c r="F35" s="459"/>
      <c r="G35" s="402"/>
      <c r="H35" s="554"/>
      <c r="I35" s="459"/>
      <c r="J35" s="459"/>
      <c r="K35" s="554"/>
      <c r="L35" s="459"/>
      <c r="P35" s="298"/>
      <c r="Q35" s="298"/>
      <c r="R35" s="298"/>
    </row>
    <row r="36" spans="1:18" x14ac:dyDescent="0.35">
      <c r="A36" s="482"/>
      <c r="B36" s="482"/>
      <c r="C36" s="482"/>
      <c r="D36" s="482"/>
      <c r="E36" s="459"/>
      <c r="F36" s="459"/>
      <c r="G36" s="402"/>
      <c r="H36" s="482"/>
      <c r="I36" s="459"/>
      <c r="J36" s="459"/>
      <c r="K36" s="482"/>
      <c r="L36" s="459"/>
      <c r="P36" s="298"/>
      <c r="Q36" s="298"/>
      <c r="R36" s="298"/>
    </row>
    <row r="37" spans="1:18" x14ac:dyDescent="0.35">
      <c r="A37" s="72" t="s">
        <v>847</v>
      </c>
      <c r="B37" s="72"/>
      <c r="C37" s="72"/>
      <c r="D37" s="72"/>
      <c r="E37" s="459"/>
      <c r="F37" s="459"/>
      <c r="G37" s="409"/>
      <c r="H37" s="409"/>
      <c r="I37" s="459"/>
      <c r="J37" s="382"/>
      <c r="K37" s="1533" t="s">
        <v>622</v>
      </c>
      <c r="L37" s="1533"/>
    </row>
    <row r="38" spans="1:18" x14ac:dyDescent="0.35">
      <c r="A38" s="72"/>
      <c r="B38" s="72"/>
      <c r="C38" s="72"/>
      <c r="D38" s="72"/>
      <c r="E38" s="459"/>
      <c r="F38" s="459"/>
      <c r="G38" s="1188"/>
      <c r="H38" s="1188"/>
      <c r="I38" s="459"/>
      <c r="J38" s="847"/>
      <c r="K38" s="1179"/>
      <c r="L38" s="1179"/>
    </row>
    <row r="39" spans="1:18" x14ac:dyDescent="0.35">
      <c r="A39" s="409"/>
      <c r="B39" s="409"/>
      <c r="C39" s="409"/>
      <c r="D39" s="409"/>
      <c r="E39" s="459"/>
      <c r="F39" s="459"/>
      <c r="G39" s="409"/>
      <c r="H39" s="409"/>
      <c r="I39" s="730"/>
      <c r="J39" s="729"/>
      <c r="K39" s="1673" t="s">
        <v>234</v>
      </c>
      <c r="L39" s="1673"/>
    </row>
    <row r="40" spans="1:18" x14ac:dyDescent="0.35">
      <c r="A40" s="409"/>
      <c r="B40" s="409"/>
      <c r="C40" s="409"/>
      <c r="D40" s="409"/>
      <c r="E40" s="459"/>
      <c r="F40" s="459"/>
      <c r="G40" s="71"/>
      <c r="H40" s="71"/>
      <c r="I40" s="459"/>
      <c r="J40" s="701"/>
      <c r="K40" s="1673"/>
      <c r="L40" s="1673"/>
    </row>
    <row r="41" spans="1:18" x14ac:dyDescent="0.35">
      <c r="A41" s="409"/>
      <c r="B41" s="409"/>
      <c r="C41" s="409"/>
      <c r="D41" s="409"/>
      <c r="E41" s="459"/>
      <c r="F41" s="459"/>
      <c r="G41" s="71"/>
      <c r="H41" s="71"/>
      <c r="I41" s="459"/>
      <c r="J41" s="382"/>
      <c r="K41" s="1673"/>
      <c r="L41" s="1673"/>
    </row>
    <row r="42" spans="1:18" x14ac:dyDescent="0.35">
      <c r="A42" s="441"/>
      <c r="B42" s="441"/>
      <c r="C42" s="441"/>
      <c r="D42" s="441"/>
      <c r="E42" s="459"/>
      <c r="F42" s="459"/>
      <c r="G42" s="409"/>
      <c r="H42" s="409"/>
      <c r="I42" s="459"/>
      <c r="J42" s="382"/>
      <c r="K42" s="485"/>
    </row>
    <row r="43" spans="1:18" x14ac:dyDescent="0.35">
      <c r="A43" s="420"/>
      <c r="E43" s="459"/>
      <c r="F43" s="459"/>
      <c r="I43" s="459"/>
      <c r="J43" s="382"/>
    </row>
    <row r="44" spans="1:18" x14ac:dyDescent="0.35">
      <c r="E44" s="459"/>
      <c r="F44" s="459"/>
      <c r="I44" s="459"/>
      <c r="J44" s="382"/>
    </row>
    <row r="45" spans="1:18" x14ac:dyDescent="0.35">
      <c r="E45" s="459"/>
      <c r="F45" s="459"/>
      <c r="I45" s="459"/>
      <c r="J45" s="382"/>
    </row>
    <row r="46" spans="1:18" x14ac:dyDescent="0.35">
      <c r="E46" s="459"/>
      <c r="F46" s="459"/>
      <c r="I46" s="459"/>
      <c r="J46" s="382"/>
    </row>
    <row r="49" spans="1:8" x14ac:dyDescent="0.35">
      <c r="A49" s="427"/>
      <c r="B49" s="427"/>
      <c r="C49" s="427"/>
      <c r="D49" s="427"/>
      <c r="E49" s="402"/>
      <c r="F49" s="402"/>
      <c r="G49" s="402"/>
      <c r="H49" s="403"/>
    </row>
    <row r="50" spans="1:8" x14ac:dyDescent="0.35">
      <c r="A50" s="1693"/>
      <c r="B50" s="1693"/>
      <c r="C50" s="1693"/>
      <c r="D50" s="1693"/>
      <c r="E50" s="1693"/>
      <c r="F50" s="1693"/>
      <c r="G50" s="1693"/>
      <c r="H50" s="403"/>
    </row>
    <row r="51" spans="1:8" x14ac:dyDescent="0.35">
      <c r="A51" s="401"/>
      <c r="B51" s="401"/>
      <c r="C51" s="401"/>
      <c r="D51" s="401"/>
      <c r="E51" s="402"/>
      <c r="F51" s="402"/>
      <c r="G51" s="402"/>
      <c r="H51" s="403"/>
    </row>
    <row r="52" spans="1:8" x14ac:dyDescent="0.35">
      <c r="A52" s="401"/>
      <c r="B52" s="401"/>
      <c r="C52" s="401"/>
      <c r="D52" s="401"/>
      <c r="E52" s="402"/>
      <c r="F52" s="402"/>
      <c r="G52" s="402"/>
      <c r="H52" s="403"/>
    </row>
    <row r="53" spans="1:8" x14ac:dyDescent="0.35">
      <c r="A53" s="401"/>
      <c r="B53" s="401"/>
      <c r="C53" s="401"/>
      <c r="D53" s="401"/>
      <c r="E53" s="402"/>
      <c r="F53" s="402"/>
      <c r="G53" s="402"/>
      <c r="H53" s="403"/>
    </row>
    <row r="54" spans="1:8" ht="15.75" customHeight="1" x14ac:dyDescent="0.35">
      <c r="A54" s="1694"/>
      <c r="B54" s="1694"/>
      <c r="C54" s="1694"/>
      <c r="D54" s="1694"/>
      <c r="E54" s="1694"/>
      <c r="F54" s="1694"/>
      <c r="G54" s="1694"/>
      <c r="H54" s="1694"/>
    </row>
    <row r="55" spans="1:8" ht="15.75" customHeight="1" x14ac:dyDescent="0.35">
      <c r="A55" s="429"/>
      <c r="B55" s="429"/>
      <c r="C55" s="429"/>
      <c r="D55" s="429"/>
      <c r="E55" s="429"/>
      <c r="F55" s="429"/>
      <c r="G55" s="429"/>
      <c r="H55" s="429"/>
    </row>
    <row r="56" spans="1:8" ht="15.75" customHeight="1" x14ac:dyDescent="0.35">
      <c r="A56" s="1692"/>
      <c r="B56" s="1692"/>
      <c r="C56" s="1692"/>
      <c r="D56" s="1692"/>
      <c r="E56" s="1692"/>
      <c r="F56" s="1692"/>
      <c r="G56" s="1692"/>
      <c r="H56" s="1692"/>
    </row>
    <row r="57" spans="1:8" ht="15" customHeight="1" x14ac:dyDescent="0.35">
      <c r="A57" s="1692"/>
      <c r="B57" s="1692"/>
      <c r="C57" s="1692"/>
      <c r="D57" s="1692"/>
      <c r="E57" s="1692"/>
      <c r="F57" s="1692"/>
      <c r="G57" s="1692"/>
      <c r="H57" s="1692"/>
    </row>
    <row r="58" spans="1:8" x14ac:dyDescent="0.35">
      <c r="A58" s="1692"/>
      <c r="B58" s="1692"/>
      <c r="C58" s="1692"/>
      <c r="D58" s="1692"/>
      <c r="E58" s="1692"/>
      <c r="F58" s="1692"/>
      <c r="G58" s="1692"/>
      <c r="H58" s="1692"/>
    </row>
    <row r="59" spans="1:8" ht="26.25" customHeight="1" x14ac:dyDescent="0.35">
      <c r="A59" s="419"/>
      <c r="B59" s="419"/>
      <c r="C59" s="419"/>
      <c r="D59" s="419"/>
      <c r="E59" s="419"/>
      <c r="F59" s="419"/>
      <c r="G59" s="419"/>
      <c r="H59" s="419"/>
    </row>
    <row r="60" spans="1:8" ht="26.25" customHeight="1" x14ac:dyDescent="0.35">
      <c r="A60" s="402"/>
      <c r="B60" s="402"/>
      <c r="C60" s="402"/>
      <c r="D60" s="402"/>
      <c r="E60" s="402"/>
      <c r="F60" s="402"/>
      <c r="G60" s="402"/>
      <c r="H60" s="402"/>
    </row>
    <row r="61" spans="1:8" ht="26.25" customHeight="1" x14ac:dyDescent="0.35">
      <c r="A61" s="419"/>
      <c r="B61" s="1692"/>
      <c r="C61" s="1692"/>
      <c r="D61" s="1692"/>
      <c r="E61" s="1692"/>
      <c r="F61" s="1692"/>
      <c r="G61" s="1692"/>
      <c r="H61" s="1692"/>
    </row>
    <row r="62" spans="1:8" x14ac:dyDescent="0.35">
      <c r="A62" s="419"/>
      <c r="B62" s="419"/>
      <c r="C62" s="419"/>
      <c r="D62" s="419"/>
      <c r="E62" s="419"/>
      <c r="F62" s="419"/>
      <c r="G62" s="419"/>
      <c r="H62" s="1692"/>
    </row>
    <row r="63" spans="1:8" x14ac:dyDescent="0.35">
      <c r="A63" s="294"/>
      <c r="B63" s="430"/>
      <c r="C63" s="430"/>
      <c r="D63" s="430"/>
      <c r="E63" s="430"/>
      <c r="F63" s="430"/>
      <c r="G63" s="430"/>
      <c r="H63" s="432"/>
    </row>
    <row r="64" spans="1:8" x14ac:dyDescent="0.35">
      <c r="A64" s="294"/>
      <c r="B64" s="430"/>
      <c r="C64" s="430"/>
      <c r="D64" s="430"/>
      <c r="E64" s="430"/>
      <c r="F64" s="430"/>
      <c r="G64" s="430"/>
      <c r="H64" s="432"/>
    </row>
    <row r="65" spans="1:8" ht="15.75" customHeight="1" x14ac:dyDescent="0.35">
      <c r="A65" s="294"/>
      <c r="B65" s="430"/>
      <c r="C65" s="430"/>
      <c r="D65" s="430"/>
      <c r="E65" s="430"/>
      <c r="F65" s="430"/>
      <c r="G65" s="430"/>
      <c r="H65" s="432"/>
    </row>
    <row r="66" spans="1:8" ht="15" customHeight="1" x14ac:dyDescent="0.35">
      <c r="A66" s="294"/>
      <c r="B66" s="430"/>
      <c r="C66" s="430"/>
      <c r="D66" s="430"/>
      <c r="E66" s="430"/>
      <c r="F66" s="430"/>
      <c r="G66" s="430"/>
      <c r="H66" s="432"/>
    </row>
    <row r="67" spans="1:8" x14ac:dyDescent="0.35">
      <c r="A67" s="294"/>
      <c r="B67" s="430"/>
      <c r="C67" s="430"/>
      <c r="D67" s="430"/>
      <c r="E67" s="430"/>
      <c r="F67" s="430"/>
      <c r="G67" s="430"/>
      <c r="H67" s="432"/>
    </row>
    <row r="68" spans="1:8" x14ac:dyDescent="0.35">
      <c r="A68" s="294"/>
      <c r="B68" s="430"/>
      <c r="C68" s="430"/>
      <c r="D68" s="430"/>
      <c r="E68" s="430"/>
      <c r="F68" s="430"/>
      <c r="G68" s="430"/>
      <c r="H68" s="432"/>
    </row>
    <row r="69" spans="1:8" x14ac:dyDescent="0.35">
      <c r="A69" s="294"/>
      <c r="B69" s="430"/>
      <c r="C69" s="430"/>
      <c r="D69" s="430"/>
      <c r="E69" s="430"/>
      <c r="F69" s="430"/>
      <c r="G69" s="430"/>
      <c r="H69" s="432"/>
    </row>
    <row r="70" spans="1:8" ht="26.25" customHeight="1" x14ac:dyDescent="0.35">
      <c r="A70" s="294"/>
      <c r="B70" s="430"/>
      <c r="C70" s="430"/>
      <c r="D70" s="430"/>
      <c r="E70" s="430"/>
      <c r="F70" s="430"/>
      <c r="G70" s="430"/>
      <c r="H70" s="432"/>
    </row>
    <row r="71" spans="1:8" x14ac:dyDescent="0.35">
      <c r="A71" s="294"/>
      <c r="B71" s="430"/>
      <c r="C71" s="430"/>
      <c r="D71" s="430"/>
      <c r="E71" s="430"/>
      <c r="F71" s="430"/>
      <c r="G71" s="430"/>
      <c r="H71" s="432"/>
    </row>
    <row r="72" spans="1:8" x14ac:dyDescent="0.35">
      <c r="A72" s="294"/>
      <c r="B72" s="430"/>
      <c r="C72" s="430"/>
      <c r="D72" s="430"/>
      <c r="E72" s="430"/>
      <c r="F72" s="430"/>
      <c r="G72" s="430"/>
      <c r="H72" s="432"/>
    </row>
    <row r="73" spans="1:8" x14ac:dyDescent="0.35">
      <c r="A73" s="294"/>
      <c r="B73" s="430"/>
      <c r="C73" s="430"/>
      <c r="D73" s="430"/>
      <c r="E73" s="430"/>
      <c r="F73" s="430"/>
      <c r="G73" s="430"/>
      <c r="H73" s="432"/>
    </row>
    <row r="74" spans="1:8" x14ac:dyDescent="0.35">
      <c r="A74" s="294"/>
      <c r="B74" s="430"/>
      <c r="C74" s="430"/>
      <c r="D74" s="430"/>
      <c r="E74" s="430"/>
      <c r="F74" s="430"/>
      <c r="G74" s="430"/>
      <c r="H74" s="432"/>
    </row>
    <row r="75" spans="1:8" x14ac:dyDescent="0.35">
      <c r="A75" s="294"/>
      <c r="B75" s="430"/>
      <c r="C75" s="430"/>
      <c r="D75" s="430"/>
      <c r="E75" s="430"/>
      <c r="F75" s="430"/>
      <c r="G75" s="430"/>
      <c r="H75" s="432"/>
    </row>
    <row r="76" spans="1:8" x14ac:dyDescent="0.35">
      <c r="A76" s="294"/>
      <c r="B76" s="430"/>
      <c r="C76" s="430"/>
      <c r="D76" s="430"/>
      <c r="E76" s="430"/>
      <c r="F76" s="430"/>
      <c r="G76" s="430"/>
      <c r="H76" s="432"/>
    </row>
    <row r="77" spans="1:8" x14ac:dyDescent="0.35">
      <c r="A77" s="294"/>
      <c r="B77" s="430"/>
      <c r="C77" s="430"/>
      <c r="D77" s="430"/>
      <c r="E77" s="430"/>
      <c r="F77" s="430"/>
      <c r="G77" s="430"/>
      <c r="H77" s="432"/>
    </row>
    <row r="78" spans="1:8" x14ac:dyDescent="0.35">
      <c r="A78" s="419"/>
      <c r="B78" s="414"/>
      <c r="C78" s="414"/>
      <c r="D78" s="414"/>
      <c r="E78" s="414"/>
      <c r="F78" s="414"/>
      <c r="G78" s="414"/>
      <c r="H78" s="414"/>
    </row>
    <row r="79" spans="1:8" ht="15" customHeight="1" x14ac:dyDescent="0.35">
      <c r="A79" s="419"/>
      <c r="B79" s="414"/>
      <c r="C79" s="414"/>
      <c r="D79" s="414"/>
      <c r="E79" s="414"/>
      <c r="F79" s="414"/>
      <c r="G79" s="414"/>
      <c r="H79" s="414"/>
    </row>
    <row r="80" spans="1:8" ht="15" customHeight="1" x14ac:dyDescent="0.35">
      <c r="A80" s="419"/>
      <c r="B80" s="414"/>
      <c r="C80" s="414"/>
      <c r="D80" s="414"/>
      <c r="E80" s="414"/>
      <c r="F80" s="414"/>
      <c r="G80" s="414"/>
      <c r="H80" s="414"/>
    </row>
    <row r="81" spans="1:8" ht="15" customHeight="1" x14ac:dyDescent="0.35">
      <c r="A81" s="402"/>
      <c r="B81" s="402"/>
      <c r="C81" s="402"/>
      <c r="D81" s="402"/>
      <c r="E81" s="402"/>
      <c r="F81" s="402"/>
      <c r="G81" s="402"/>
      <c r="H81" s="402"/>
    </row>
    <row r="82" spans="1:8" ht="15" customHeight="1" x14ac:dyDescent="0.35">
      <c r="A82" s="433"/>
      <c r="B82" s="433"/>
      <c r="C82" s="433"/>
      <c r="D82" s="433"/>
      <c r="E82" s="428"/>
      <c r="F82" s="403"/>
      <c r="G82" s="428"/>
      <c r="H82" s="1018"/>
    </row>
    <row r="83" spans="1:8" ht="15" customHeight="1" x14ac:dyDescent="0.35">
      <c r="A83" s="428"/>
      <c r="B83" s="428"/>
      <c r="C83" s="428"/>
      <c r="D83" s="428"/>
      <c r="E83" s="428"/>
      <c r="F83" s="403"/>
      <c r="G83" s="428"/>
      <c r="H83" s="1017"/>
    </row>
    <row r="84" spans="1:8" x14ac:dyDescent="0.35">
      <c r="A84" s="428"/>
      <c r="B84" s="428"/>
      <c r="C84" s="428"/>
      <c r="D84" s="428"/>
      <c r="E84" s="428"/>
      <c r="F84" s="403"/>
      <c r="G84" s="434"/>
      <c r="H84" s="1017"/>
    </row>
    <row r="85" spans="1:8" x14ac:dyDescent="0.35">
      <c r="A85" s="428"/>
      <c r="B85" s="428"/>
      <c r="C85" s="428"/>
      <c r="D85" s="428"/>
      <c r="E85" s="428"/>
      <c r="F85" s="403"/>
      <c r="G85" s="434"/>
      <c r="H85" s="1017"/>
    </row>
  </sheetData>
  <sheetProtection algorithmName="SHA-512" hashValue="NlIkDv9KOkTD3K3s/CYRASpX83D2lhMS0OuBoMZvO+F8prJu9MHieehSZAhL5cvylBwcbdW7sbXmZHUbXpnbBQ==" saltValue="PPveVUjQYbxYMQDWsCAzhw==" spinCount="100000" sheet="1" objects="1" scenarios="1" selectLockedCells="1" selectUnlockedCells="1"/>
  <mergeCells count="21">
    <mergeCell ref="B61:G61"/>
    <mergeCell ref="H61:H62"/>
    <mergeCell ref="A50:G50"/>
    <mergeCell ref="A54:H54"/>
    <mergeCell ref="A56:D56"/>
    <mergeCell ref="E56:H56"/>
    <mergeCell ref="A57:D58"/>
    <mergeCell ref="E57:H58"/>
    <mergeCell ref="K41:L41"/>
    <mergeCell ref="E11:L12"/>
    <mergeCell ref="B15:J15"/>
    <mergeCell ref="K15:K16"/>
    <mergeCell ref="L15:L16"/>
    <mergeCell ref="K37:L37"/>
    <mergeCell ref="K39:L39"/>
    <mergeCell ref="K40:L40"/>
    <mergeCell ref="A3:G3"/>
    <mergeCell ref="A7:L7"/>
    <mergeCell ref="A10:D10"/>
    <mergeCell ref="E10:L10"/>
    <mergeCell ref="A11:D12"/>
  </mergeCells>
  <printOptions verticalCentered="1"/>
  <pageMargins left="0.70866141732283472" right="0.70866141732283472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7"/>
  <sheetViews>
    <sheetView topLeftCell="A7" workbookViewId="0">
      <selection activeCell="L25" sqref="L25"/>
    </sheetView>
  </sheetViews>
  <sheetFormatPr defaultRowHeight="14.5" x14ac:dyDescent="0.35"/>
  <cols>
    <col min="1" max="1" width="15.81640625" customWidth="1"/>
    <col min="2" max="2" width="11.1796875" customWidth="1"/>
    <col min="3" max="3" width="15.81640625" customWidth="1"/>
    <col min="4" max="4" width="10" hidden="1" customWidth="1"/>
    <col min="5" max="5" width="14.453125" customWidth="1"/>
    <col min="6" max="6" width="15.81640625" customWidth="1"/>
    <col min="7" max="7" width="16.453125" customWidth="1"/>
    <col min="8" max="8" width="17.81640625" customWidth="1"/>
    <col min="9" max="9" width="16.81640625" customWidth="1"/>
    <col min="10" max="10" width="11.81640625" bestFit="1" customWidth="1"/>
    <col min="11" max="11" width="12.453125" bestFit="1" customWidth="1"/>
  </cols>
  <sheetData>
    <row r="1" spans="1:11" x14ac:dyDescent="0.35">
      <c r="A1" s="185" t="s">
        <v>236</v>
      </c>
      <c r="B1" s="185"/>
      <c r="C1" s="185"/>
      <c r="D1" s="185"/>
      <c r="E1" s="16"/>
      <c r="F1" s="16"/>
      <c r="G1" s="409"/>
    </row>
    <row r="2" spans="1:11" x14ac:dyDescent="0.35">
      <c r="A2" s="186" t="s">
        <v>558</v>
      </c>
      <c r="B2" s="186"/>
      <c r="C2" s="186"/>
      <c r="D2" s="186"/>
      <c r="E2" s="408"/>
      <c r="F2" s="890"/>
      <c r="G2" s="409"/>
    </row>
    <row r="3" spans="1:11" x14ac:dyDescent="0.35">
      <c r="A3" s="1653" t="s">
        <v>686</v>
      </c>
      <c r="B3" s="1653"/>
      <c r="C3" s="1653"/>
      <c r="D3" s="1653"/>
      <c r="E3" s="1653"/>
      <c r="F3" s="1653"/>
      <c r="G3" s="1653"/>
      <c r="H3" s="1653"/>
      <c r="I3" s="1653"/>
    </row>
    <row r="4" spans="1:11" ht="15" thickBot="1" x14ac:dyDescent="0.4">
      <c r="A4" s="201"/>
      <c r="B4" s="201"/>
      <c r="C4" s="201"/>
      <c r="D4" s="201"/>
      <c r="E4" s="201"/>
      <c r="F4" s="201"/>
      <c r="G4" s="201"/>
      <c r="H4" s="201"/>
      <c r="I4" s="201"/>
    </row>
    <row r="5" spans="1:11" ht="15.75" customHeight="1" thickBot="1" x14ac:dyDescent="0.4">
      <c r="A5" s="1677" t="s">
        <v>232</v>
      </c>
      <c r="B5" s="1678"/>
      <c r="C5" s="1678"/>
      <c r="D5" s="1679"/>
      <c r="E5" s="1667"/>
      <c r="F5" s="1667"/>
      <c r="G5" s="1667"/>
      <c r="H5" s="1667"/>
      <c r="I5" s="1668"/>
    </row>
    <row r="6" spans="1:11" ht="15" customHeight="1" x14ac:dyDescent="0.35">
      <c r="A6" s="1680" t="s">
        <v>383</v>
      </c>
      <c r="B6" s="1681"/>
      <c r="C6" s="1681"/>
      <c r="D6" s="1682"/>
      <c r="E6" s="1680" t="s">
        <v>309</v>
      </c>
      <c r="F6" s="1681"/>
      <c r="G6" s="1681"/>
      <c r="H6" s="1681"/>
      <c r="I6" s="1682"/>
    </row>
    <row r="7" spans="1:11" ht="15" thickBot="1" x14ac:dyDescent="0.4">
      <c r="A7" s="1683"/>
      <c r="B7" s="1684"/>
      <c r="C7" s="1684"/>
      <c r="D7" s="1685"/>
      <c r="E7" s="1683"/>
      <c r="F7" s="1684"/>
      <c r="G7" s="1684"/>
      <c r="H7" s="1684"/>
      <c r="I7" s="1685"/>
    </row>
    <row r="8" spans="1:11" x14ac:dyDescent="0.35">
      <c r="A8" s="415"/>
      <c r="B8" s="415"/>
      <c r="C8" s="415"/>
      <c r="D8" s="415"/>
      <c r="E8" s="415"/>
      <c r="F8" s="889"/>
      <c r="G8" s="415"/>
      <c r="H8" s="415"/>
      <c r="I8" s="415"/>
    </row>
    <row r="9" spans="1:11" ht="15" thickBot="1" x14ac:dyDescent="0.4">
      <c r="A9" s="408"/>
      <c r="B9" s="408"/>
      <c r="C9" s="408"/>
      <c r="D9" s="408"/>
      <c r="E9" s="408"/>
      <c r="F9" s="890"/>
      <c r="G9" s="408"/>
      <c r="H9" s="408"/>
      <c r="I9" s="408"/>
    </row>
    <row r="10" spans="1:11" ht="26.25" customHeight="1" x14ac:dyDescent="0.35">
      <c r="A10" s="871" t="s">
        <v>42</v>
      </c>
      <c r="B10" s="1674" t="s">
        <v>231</v>
      </c>
      <c r="C10" s="1675"/>
      <c r="D10" s="1675"/>
      <c r="E10" s="1675"/>
      <c r="F10" s="1675"/>
      <c r="G10" s="1676"/>
      <c r="H10" s="1669" t="s">
        <v>345</v>
      </c>
      <c r="I10" s="1671" t="s">
        <v>233</v>
      </c>
    </row>
    <row r="11" spans="1:11" ht="15" thickBot="1" x14ac:dyDescent="0.4">
      <c r="A11" s="872" t="s">
        <v>43</v>
      </c>
      <c r="B11" s="894" t="s">
        <v>248</v>
      </c>
      <c r="C11" s="894" t="s">
        <v>249</v>
      </c>
      <c r="D11" s="894" t="s">
        <v>250</v>
      </c>
      <c r="E11" s="894" t="s">
        <v>348</v>
      </c>
      <c r="F11" s="894" t="s">
        <v>347</v>
      </c>
      <c r="G11" s="873" t="s">
        <v>8</v>
      </c>
      <c r="H11" s="1670"/>
      <c r="I11" s="1672"/>
    </row>
    <row r="12" spans="1:11" x14ac:dyDescent="0.35">
      <c r="A12" s="734">
        <v>1</v>
      </c>
      <c r="B12" s="1043"/>
      <c r="C12" s="1043"/>
      <c r="D12" s="1043"/>
      <c r="E12" s="1043"/>
      <c r="F12" s="1043"/>
      <c r="G12" s="499">
        <v>0</v>
      </c>
      <c r="H12" s="1394">
        <v>1108026</v>
      </c>
      <c r="I12" s="1059">
        <f>H12</f>
        <v>1108026</v>
      </c>
      <c r="J12" s="847"/>
    </row>
    <row r="13" spans="1:11" x14ac:dyDescent="0.35">
      <c r="A13" s="734">
        <v>28</v>
      </c>
      <c r="B13" s="1043"/>
      <c r="C13" s="1043"/>
      <c r="D13" s="1043"/>
      <c r="E13" s="1043"/>
      <c r="F13" s="1043"/>
      <c r="G13" s="499">
        <v>0</v>
      </c>
      <c r="H13" s="847">
        <v>1358139</v>
      </c>
      <c r="I13" s="1059">
        <f t="shared" ref="I13:I23" si="0">H13</f>
        <v>1358139</v>
      </c>
      <c r="J13" s="847"/>
    </row>
    <row r="14" spans="1:11" x14ac:dyDescent="0.35">
      <c r="A14" s="734">
        <v>45</v>
      </c>
      <c r="B14" s="1043"/>
      <c r="C14" s="1043"/>
      <c r="D14" s="1043"/>
      <c r="E14" s="1043"/>
      <c r="F14" s="1043"/>
      <c r="G14" s="499">
        <v>0</v>
      </c>
      <c r="H14" s="847">
        <v>1358139</v>
      </c>
      <c r="I14" s="1059">
        <f t="shared" si="0"/>
        <v>1358139</v>
      </c>
      <c r="J14" s="847"/>
    </row>
    <row r="15" spans="1:11" x14ac:dyDescent="0.35">
      <c r="A15" s="734">
        <v>71</v>
      </c>
      <c r="B15" s="722"/>
      <c r="C15" s="722"/>
      <c r="D15" s="722"/>
      <c r="E15" s="499"/>
      <c r="F15" s="499"/>
      <c r="G15" s="499">
        <v>0</v>
      </c>
      <c r="H15" s="847">
        <v>1358139</v>
      </c>
      <c r="I15" s="1059">
        <f t="shared" si="0"/>
        <v>1358139</v>
      </c>
      <c r="J15" s="410"/>
      <c r="K15" s="498"/>
    </row>
    <row r="16" spans="1:11" x14ac:dyDescent="0.35">
      <c r="A16" s="734">
        <v>99</v>
      </c>
      <c r="B16" s="722"/>
      <c r="C16" s="722"/>
      <c r="D16" s="722"/>
      <c r="E16" s="499"/>
      <c r="F16" s="499"/>
      <c r="G16" s="499">
        <v>0</v>
      </c>
      <c r="H16" s="847">
        <v>1358139</v>
      </c>
      <c r="I16" s="1059">
        <f t="shared" si="0"/>
        <v>1358139</v>
      </c>
      <c r="J16" s="410"/>
      <c r="K16" s="498"/>
    </row>
    <row r="17" spans="1:11" x14ac:dyDescent="0.35">
      <c r="A17" s="734">
        <v>108</v>
      </c>
      <c r="B17" s="722"/>
      <c r="C17" s="722"/>
      <c r="D17" s="722"/>
      <c r="E17" s="499"/>
      <c r="F17" s="499"/>
      <c r="G17" s="499">
        <v>0</v>
      </c>
      <c r="H17" s="847">
        <v>1358139</v>
      </c>
      <c r="I17" s="1059">
        <f t="shared" si="0"/>
        <v>1358139</v>
      </c>
      <c r="J17" s="410"/>
      <c r="K17" s="498"/>
    </row>
    <row r="18" spans="1:11" x14ac:dyDescent="0.35">
      <c r="A18" s="734">
        <v>119</v>
      </c>
      <c r="B18" s="722"/>
      <c r="C18" s="722"/>
      <c r="D18" s="722"/>
      <c r="E18" s="499"/>
      <c r="F18" s="499"/>
      <c r="G18" s="499">
        <v>0</v>
      </c>
      <c r="H18" s="847">
        <v>1358139</v>
      </c>
      <c r="I18" s="1059">
        <f>H18</f>
        <v>1358139</v>
      </c>
      <c r="J18" s="410"/>
      <c r="K18" s="498"/>
    </row>
    <row r="19" spans="1:11" x14ac:dyDescent="0.35">
      <c r="A19" s="734">
        <v>136</v>
      </c>
      <c r="B19" s="722"/>
      <c r="C19" s="722"/>
      <c r="D19" s="722"/>
      <c r="E19" s="499"/>
      <c r="F19" s="499"/>
      <c r="G19" s="499">
        <v>0</v>
      </c>
      <c r="H19" s="847">
        <v>1358139</v>
      </c>
      <c r="I19" s="1059">
        <f t="shared" si="0"/>
        <v>1358139</v>
      </c>
      <c r="J19" s="410"/>
      <c r="K19" s="498"/>
    </row>
    <row r="20" spans="1:11" x14ac:dyDescent="0.35">
      <c r="A20" s="734">
        <v>149</v>
      </c>
      <c r="B20" s="722"/>
      <c r="C20" s="722"/>
      <c r="D20" s="722"/>
      <c r="E20" s="499"/>
      <c r="F20" s="499"/>
      <c r="G20" s="499">
        <v>0</v>
      </c>
      <c r="H20" s="847">
        <v>1358139</v>
      </c>
      <c r="I20" s="1059">
        <f t="shared" si="0"/>
        <v>1358139</v>
      </c>
      <c r="J20" s="410"/>
      <c r="K20" s="394"/>
    </row>
    <row r="21" spans="1:11" x14ac:dyDescent="0.35">
      <c r="A21" s="735">
        <v>164</v>
      </c>
      <c r="B21" s="722"/>
      <c r="C21" s="722"/>
      <c r="D21" s="722"/>
      <c r="E21" s="499"/>
      <c r="F21" s="499"/>
      <c r="G21" s="499">
        <v>0</v>
      </c>
      <c r="H21" s="847">
        <v>1358139</v>
      </c>
      <c r="I21" s="1059">
        <f t="shared" si="0"/>
        <v>1358139</v>
      </c>
      <c r="J21" s="410"/>
      <c r="K21" s="498"/>
    </row>
    <row r="22" spans="1:11" x14ac:dyDescent="0.35">
      <c r="A22" s="735">
        <v>192</v>
      </c>
      <c r="B22" s="722"/>
      <c r="C22" s="722"/>
      <c r="D22" s="722"/>
      <c r="E22" s="499"/>
      <c r="F22" s="499"/>
      <c r="G22" s="499">
        <v>0</v>
      </c>
      <c r="H22" s="847">
        <v>1358139</v>
      </c>
      <c r="I22" s="1059">
        <f t="shared" si="0"/>
        <v>1358139</v>
      </c>
      <c r="J22" s="410"/>
      <c r="K22" s="498"/>
    </row>
    <row r="23" spans="1:11" ht="15" thickBot="1" x14ac:dyDescent="0.4">
      <c r="A23" s="735">
        <v>222</v>
      </c>
      <c r="B23" s="722"/>
      <c r="C23" s="722"/>
      <c r="D23" s="722"/>
      <c r="E23" s="499"/>
      <c r="F23" s="499"/>
      <c r="G23" s="499">
        <v>0</v>
      </c>
      <c r="H23" s="847">
        <v>1358139</v>
      </c>
      <c r="I23" s="1059">
        <f t="shared" si="0"/>
        <v>1358139</v>
      </c>
      <c r="J23" s="410"/>
      <c r="K23" s="498"/>
    </row>
    <row r="24" spans="1:11" ht="15" thickBot="1" x14ac:dyDescent="0.4">
      <c r="A24" s="199" t="s">
        <v>8</v>
      </c>
      <c r="B24" s="895">
        <f t="shared" ref="B24:G24" si="1">SUM(B15:B23)</f>
        <v>0</v>
      </c>
      <c r="C24" s="895">
        <f t="shared" si="1"/>
        <v>0</v>
      </c>
      <c r="D24" s="895">
        <f t="shared" si="1"/>
        <v>0</v>
      </c>
      <c r="E24" s="895">
        <f t="shared" si="1"/>
        <v>0</v>
      </c>
      <c r="F24" s="895">
        <f t="shared" si="1"/>
        <v>0</v>
      </c>
      <c r="G24" s="413">
        <f t="shared" si="1"/>
        <v>0</v>
      </c>
      <c r="H24" s="413">
        <f>SUM(H12:H23)</f>
        <v>16047555</v>
      </c>
      <c r="I24" s="413">
        <f>SUM(I12:I23)</f>
        <v>16047555</v>
      </c>
      <c r="J24" s="410"/>
      <c r="K24" s="498"/>
    </row>
    <row r="25" spans="1:11" x14ac:dyDescent="0.35">
      <c r="A25" s="1184"/>
      <c r="B25" s="1186"/>
      <c r="C25" s="1186"/>
      <c r="D25" s="1186"/>
      <c r="E25" s="1186"/>
      <c r="F25" s="1186"/>
      <c r="G25" s="1186"/>
      <c r="H25" s="1186"/>
      <c r="I25" s="1186"/>
      <c r="J25" s="410"/>
      <c r="K25" s="498"/>
    </row>
    <row r="26" spans="1:11" ht="15" customHeight="1" x14ac:dyDescent="0.35">
      <c r="A26" s="1184"/>
      <c r="B26" s="1186"/>
      <c r="C26" s="1186"/>
      <c r="D26" s="1186"/>
      <c r="E26" s="1186"/>
      <c r="F26" s="1186"/>
      <c r="G26" s="1186"/>
      <c r="H26" s="1186"/>
      <c r="I26" s="1186"/>
      <c r="J26" s="410"/>
      <c r="K26" s="498"/>
    </row>
    <row r="27" spans="1:11" x14ac:dyDescent="0.35">
      <c r="A27" s="72" t="s">
        <v>848</v>
      </c>
      <c r="B27" s="72"/>
      <c r="C27" s="72"/>
      <c r="D27" s="72"/>
      <c r="E27" s="409"/>
      <c r="F27" s="892"/>
      <c r="H27" s="1533" t="s">
        <v>623</v>
      </c>
      <c r="I27" s="1533"/>
      <c r="J27" s="847"/>
    </row>
    <row r="28" spans="1:11" x14ac:dyDescent="0.35">
      <c r="A28" s="72"/>
      <c r="B28" s="72"/>
      <c r="C28" s="72"/>
      <c r="D28" s="72"/>
      <c r="E28" s="1188"/>
      <c r="F28" s="1188"/>
      <c r="H28" s="1179"/>
      <c r="I28" s="1179"/>
      <c r="J28" s="847"/>
    </row>
    <row r="29" spans="1:11" x14ac:dyDescent="0.35">
      <c r="A29" s="409"/>
      <c r="B29" s="409"/>
      <c r="C29" s="409"/>
      <c r="D29" s="409"/>
      <c r="E29" s="409"/>
      <c r="F29" s="892"/>
      <c r="H29" s="1673" t="s">
        <v>234</v>
      </c>
      <c r="I29" s="1673"/>
      <c r="J29" s="847"/>
    </row>
    <row r="30" spans="1:11" x14ac:dyDescent="0.35">
      <c r="A30" s="409"/>
      <c r="B30" s="409"/>
      <c r="C30" s="409"/>
      <c r="D30" s="409"/>
      <c r="E30" s="71"/>
      <c r="F30" s="71"/>
      <c r="H30" s="1673"/>
      <c r="I30" s="1673"/>
    </row>
    <row r="31" spans="1:11" x14ac:dyDescent="0.35">
      <c r="A31" s="409"/>
      <c r="B31" s="409"/>
      <c r="C31" s="409"/>
      <c r="D31" s="409"/>
      <c r="E31" s="71"/>
      <c r="F31" s="71"/>
      <c r="H31" s="1673"/>
      <c r="I31" s="1673"/>
    </row>
    <row r="32" spans="1:11" ht="15" customHeight="1" x14ac:dyDescent="0.35">
      <c r="A32" s="409"/>
      <c r="B32" s="409"/>
      <c r="C32" s="409"/>
      <c r="D32" s="409"/>
      <c r="E32" s="409"/>
      <c r="F32" s="892"/>
      <c r="H32" s="71"/>
    </row>
    <row r="33" spans="1:6" ht="15" customHeight="1" x14ac:dyDescent="0.35">
      <c r="A33" s="420"/>
    </row>
    <row r="34" spans="1:6" ht="15" customHeight="1" x14ac:dyDescent="0.35">
      <c r="A34" s="186"/>
      <c r="B34" s="186"/>
      <c r="C34" s="186"/>
      <c r="D34" s="186"/>
    </row>
    <row r="35" spans="1:6" x14ac:dyDescent="0.35">
      <c r="A35" s="1695"/>
      <c r="B35" s="1695"/>
      <c r="C35" s="1695"/>
      <c r="D35" s="1695"/>
      <c r="E35" s="1695"/>
      <c r="F35" s="888"/>
    </row>
    <row r="36" spans="1:6" x14ac:dyDescent="0.35">
      <c r="A36" s="201"/>
      <c r="B36" s="201"/>
      <c r="C36" s="201"/>
      <c r="D36" s="201"/>
      <c r="E36" s="201"/>
      <c r="F36" s="201"/>
    </row>
    <row r="37" spans="1:6" x14ac:dyDescent="0.35">
      <c r="A37" s="1696"/>
      <c r="B37" s="1696"/>
      <c r="C37" s="1696"/>
      <c r="D37" s="1696"/>
      <c r="E37" s="415"/>
      <c r="F37" s="889"/>
    </row>
    <row r="38" spans="1:6" x14ac:dyDescent="0.35">
      <c r="A38" s="1696"/>
      <c r="B38" s="1696"/>
      <c r="C38" s="1696"/>
      <c r="D38" s="1696"/>
      <c r="E38" s="1696"/>
      <c r="F38" s="889"/>
    </row>
    <row r="39" spans="1:6" x14ac:dyDescent="0.35">
      <c r="A39" s="1696"/>
      <c r="B39" s="1696"/>
      <c r="C39" s="1696"/>
      <c r="D39" s="1696"/>
      <c r="E39" s="1696"/>
      <c r="F39" s="889"/>
    </row>
    <row r="40" spans="1:6" x14ac:dyDescent="0.35">
      <c r="A40" s="415"/>
      <c r="B40" s="415"/>
      <c r="C40" s="415"/>
      <c r="D40" s="415"/>
      <c r="E40" s="415"/>
      <c r="F40" s="889"/>
    </row>
    <row r="41" spans="1:6" x14ac:dyDescent="0.35">
      <c r="A41" s="418"/>
      <c r="B41" s="418"/>
      <c r="C41" s="418"/>
      <c r="D41" s="418"/>
      <c r="E41" s="418"/>
      <c r="F41" s="890"/>
    </row>
    <row r="42" spans="1:6" x14ac:dyDescent="0.35">
      <c r="A42" s="415"/>
      <c r="B42" s="1696"/>
      <c r="C42" s="1696"/>
      <c r="D42" s="1696"/>
      <c r="E42" s="1696"/>
      <c r="F42" s="889"/>
    </row>
    <row r="43" spans="1:6" x14ac:dyDescent="0.35">
      <c r="A43" s="415"/>
      <c r="B43" s="415"/>
      <c r="C43" s="415"/>
      <c r="D43" s="415"/>
      <c r="E43" s="1696"/>
      <c r="F43" s="889"/>
    </row>
    <row r="44" spans="1:6" x14ac:dyDescent="0.35">
      <c r="A44" s="417"/>
      <c r="B44" s="426"/>
      <c r="C44" s="426"/>
      <c r="D44" s="426"/>
      <c r="E44" s="394"/>
      <c r="F44" s="394"/>
    </row>
    <row r="45" spans="1:6" x14ac:dyDescent="0.35">
      <c r="A45" s="417"/>
      <c r="B45" s="426"/>
      <c r="C45" s="426"/>
      <c r="D45" s="426"/>
      <c r="E45" s="394"/>
      <c r="F45" s="394"/>
    </row>
    <row r="46" spans="1:6" x14ac:dyDescent="0.35">
      <c r="A46" s="417"/>
      <c r="B46" s="426"/>
      <c r="C46" s="426"/>
      <c r="D46" s="426"/>
      <c r="E46" s="394"/>
      <c r="F46" s="394"/>
    </row>
    <row r="47" spans="1:6" x14ac:dyDescent="0.35">
      <c r="A47" s="417"/>
      <c r="B47" s="426"/>
      <c r="C47" s="426"/>
      <c r="D47" s="426"/>
      <c r="E47" s="394"/>
      <c r="F47" s="394"/>
    </row>
    <row r="48" spans="1:6" x14ac:dyDescent="0.35">
      <c r="A48" s="417"/>
      <c r="B48" s="426"/>
      <c r="C48" s="426"/>
      <c r="D48" s="426"/>
      <c r="E48" s="394"/>
      <c r="F48" s="394"/>
    </row>
    <row r="49" spans="1:6" x14ac:dyDescent="0.35">
      <c r="A49" s="417"/>
      <c r="B49" s="426"/>
      <c r="C49" s="426"/>
      <c r="D49" s="426"/>
      <c r="E49" s="394"/>
      <c r="F49" s="394"/>
    </row>
    <row r="50" spans="1:6" x14ac:dyDescent="0.35">
      <c r="A50" s="417"/>
      <c r="B50" s="426"/>
      <c r="C50" s="426"/>
      <c r="D50" s="426"/>
      <c r="E50" s="394"/>
      <c r="F50" s="394"/>
    </row>
    <row r="51" spans="1:6" x14ac:dyDescent="0.35">
      <c r="A51" s="417"/>
      <c r="B51" s="426"/>
      <c r="C51" s="426"/>
      <c r="D51" s="426"/>
      <c r="E51" s="394"/>
      <c r="F51" s="394"/>
    </row>
    <row r="52" spans="1:6" x14ac:dyDescent="0.35">
      <c r="A52" s="417"/>
      <c r="B52" s="426"/>
      <c r="C52" s="426"/>
      <c r="D52" s="426"/>
      <c r="E52" s="394"/>
      <c r="F52" s="394"/>
    </row>
    <row r="53" spans="1:6" x14ac:dyDescent="0.35">
      <c r="A53" s="417"/>
      <c r="B53" s="426"/>
      <c r="C53" s="426"/>
      <c r="D53" s="426"/>
      <c r="E53" s="394"/>
      <c r="F53" s="394"/>
    </row>
    <row r="54" spans="1:6" x14ac:dyDescent="0.35">
      <c r="A54" s="417"/>
      <c r="B54" s="426"/>
      <c r="C54" s="426"/>
      <c r="D54" s="426"/>
      <c r="E54" s="394"/>
      <c r="F54" s="394"/>
    </row>
    <row r="55" spans="1:6" x14ac:dyDescent="0.35">
      <c r="A55" s="417"/>
      <c r="B55" s="426"/>
      <c r="C55" s="426"/>
      <c r="D55" s="426"/>
      <c r="E55" s="394"/>
      <c r="F55" s="394"/>
    </row>
    <row r="56" spans="1:6" x14ac:dyDescent="0.35">
      <c r="A56" s="417"/>
      <c r="B56" s="426"/>
      <c r="C56" s="426"/>
      <c r="D56" s="426"/>
      <c r="E56" s="394"/>
      <c r="F56" s="394"/>
    </row>
    <row r="57" spans="1:6" x14ac:dyDescent="0.35">
      <c r="A57" s="417"/>
      <c r="B57" s="426"/>
      <c r="C57" s="426"/>
      <c r="D57" s="426"/>
      <c r="E57" s="394"/>
      <c r="F57" s="394"/>
    </row>
    <row r="58" spans="1:6" x14ac:dyDescent="0.35">
      <c r="A58" s="417"/>
      <c r="B58" s="426"/>
      <c r="C58" s="426"/>
      <c r="D58" s="426"/>
      <c r="E58" s="394"/>
      <c r="F58" s="394"/>
    </row>
    <row r="59" spans="1:6" x14ac:dyDescent="0.35">
      <c r="A59" s="419"/>
      <c r="B59" s="414"/>
      <c r="C59" s="414"/>
      <c r="D59" s="414"/>
      <c r="E59" s="414"/>
      <c r="F59" s="891"/>
    </row>
    <row r="60" spans="1:6" x14ac:dyDescent="0.35">
      <c r="A60" s="395"/>
      <c r="B60" s="414"/>
      <c r="C60" s="414"/>
      <c r="D60" s="414"/>
      <c r="E60" s="414"/>
      <c r="F60" s="891"/>
    </row>
    <row r="61" spans="1:6" x14ac:dyDescent="0.35">
      <c r="A61" s="395"/>
      <c r="B61" s="414"/>
      <c r="C61" s="414"/>
      <c r="D61" s="414"/>
      <c r="E61" s="414"/>
      <c r="F61" s="891"/>
    </row>
    <row r="62" spans="1:6" x14ac:dyDescent="0.35">
      <c r="A62" s="398"/>
      <c r="B62" s="398"/>
      <c r="C62" s="398"/>
      <c r="D62" s="398"/>
      <c r="E62" s="398"/>
      <c r="F62" s="890"/>
    </row>
    <row r="63" spans="1:6" x14ac:dyDescent="0.35">
      <c r="A63" s="72"/>
      <c r="B63" s="72"/>
      <c r="C63" s="72"/>
      <c r="D63" s="72"/>
      <c r="E63" s="406"/>
      <c r="F63" s="887"/>
    </row>
    <row r="64" spans="1:6" x14ac:dyDescent="0.35">
      <c r="A64" s="393"/>
      <c r="B64" s="393"/>
      <c r="C64" s="393"/>
      <c r="D64" s="393"/>
      <c r="E64" s="407"/>
      <c r="F64" s="886"/>
    </row>
    <row r="65" spans="1:6" x14ac:dyDescent="0.35">
      <c r="A65" s="393"/>
      <c r="B65" s="393"/>
      <c r="C65" s="393"/>
      <c r="D65" s="393"/>
      <c r="E65" s="407"/>
      <c r="F65" s="886"/>
    </row>
    <row r="66" spans="1:6" x14ac:dyDescent="0.35">
      <c r="A66" s="393"/>
      <c r="B66" s="393"/>
      <c r="C66" s="393"/>
      <c r="D66" s="393"/>
      <c r="E66" s="407"/>
      <c r="F66" s="886"/>
    </row>
    <row r="67" spans="1:6" ht="15" customHeight="1" x14ac:dyDescent="0.35"/>
  </sheetData>
  <sheetProtection algorithmName="SHA-512" hashValue="MuykLm7Pb5KkiPjb3KmOqG5O9eGi59V1YOvOUTFAt/ZWKeFukWDkoonI0yHmZ4pUzGE1w2f1GQl3xwsTFvVCTg==" saltValue="EU5KlDHDvl/PWaWBBIAw9Q==" spinCount="100000" sheet="1" objects="1" scenarios="1" selectLockedCells="1" selectUnlockedCells="1"/>
  <mergeCells count="18">
    <mergeCell ref="A35:E35"/>
    <mergeCell ref="A37:D37"/>
    <mergeCell ref="A38:D39"/>
    <mergeCell ref="E38:E39"/>
    <mergeCell ref="B42:D42"/>
    <mergeCell ref="E42:E43"/>
    <mergeCell ref="A3:I3"/>
    <mergeCell ref="A5:D5"/>
    <mergeCell ref="E5:I5"/>
    <mergeCell ref="A6:D7"/>
    <mergeCell ref="E6:I7"/>
    <mergeCell ref="H31:I31"/>
    <mergeCell ref="B10:G10"/>
    <mergeCell ref="H10:H11"/>
    <mergeCell ref="I10:I11"/>
    <mergeCell ref="H27:I27"/>
    <mergeCell ref="H29:I29"/>
    <mergeCell ref="H30:I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5"/>
  <sheetViews>
    <sheetView workbookViewId="0">
      <selection activeCell="O37" sqref="O37"/>
    </sheetView>
  </sheetViews>
  <sheetFormatPr defaultRowHeight="14.5" x14ac:dyDescent="0.35"/>
  <cols>
    <col min="1" max="1" width="9.1796875" customWidth="1"/>
    <col min="2" max="2" width="9.1796875" bestFit="1" customWidth="1"/>
    <col min="3" max="3" width="7" customWidth="1"/>
    <col min="4" max="4" width="6.81640625" customWidth="1"/>
    <col min="5" max="5" width="7.1796875" customWidth="1"/>
    <col min="6" max="6" width="6.81640625" customWidth="1"/>
    <col min="7" max="7" width="8.54296875" customWidth="1"/>
    <col min="8" max="8" width="9.1796875" bestFit="1" customWidth="1"/>
    <col min="9" max="9" width="9.1796875" customWidth="1"/>
    <col min="10" max="10" width="12.453125" bestFit="1" customWidth="1"/>
    <col min="11" max="11" width="11.81640625" bestFit="1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393"/>
    </row>
    <row r="2" spans="1:10" x14ac:dyDescent="0.35">
      <c r="A2" s="185"/>
      <c r="B2" s="185"/>
      <c r="C2" s="185"/>
      <c r="D2" s="185"/>
      <c r="E2" s="16"/>
      <c r="F2" s="16"/>
      <c r="G2" s="16"/>
      <c r="H2" s="555"/>
    </row>
    <row r="3" spans="1:10" x14ac:dyDescent="0.35">
      <c r="A3" s="186" t="s">
        <v>558</v>
      </c>
      <c r="B3" s="186"/>
      <c r="C3" s="186"/>
      <c r="D3" s="186"/>
      <c r="E3" s="398"/>
      <c r="F3" s="398"/>
      <c r="G3" s="398"/>
      <c r="H3" s="393"/>
    </row>
    <row r="4" spans="1:10" x14ac:dyDescent="0.35">
      <c r="A4" s="1653" t="s">
        <v>686</v>
      </c>
      <c r="B4" s="1653"/>
      <c r="C4" s="1653"/>
      <c r="D4" s="1653"/>
      <c r="E4" s="1653"/>
      <c r="F4" s="1653"/>
      <c r="G4" s="1653"/>
      <c r="H4" s="1653"/>
      <c r="I4" s="1653"/>
      <c r="J4" s="1653"/>
    </row>
    <row r="5" spans="1:10" x14ac:dyDescent="0.35">
      <c r="A5" s="552"/>
      <c r="B5" s="552"/>
      <c r="C5" s="552"/>
      <c r="D5" s="552"/>
      <c r="E5" s="552"/>
      <c r="F5" s="552"/>
      <c r="G5" s="552"/>
      <c r="H5" s="552"/>
      <c r="I5" s="552"/>
      <c r="J5" s="552"/>
    </row>
    <row r="6" spans="1:10" ht="15" thickBot="1" x14ac:dyDescent="0.4">
      <c r="A6" s="201"/>
      <c r="B6" s="201"/>
      <c r="C6" s="201"/>
      <c r="D6" s="201"/>
      <c r="E6" s="201"/>
      <c r="F6" s="201"/>
      <c r="G6" s="201"/>
      <c r="H6" s="201"/>
      <c r="I6" s="201"/>
      <c r="J6" s="201"/>
    </row>
    <row r="7" spans="1:10" ht="15" thickBot="1" x14ac:dyDescent="0.4">
      <c r="A7" s="1677" t="s">
        <v>232</v>
      </c>
      <c r="B7" s="1678"/>
      <c r="C7" s="1678"/>
      <c r="D7" s="1679"/>
      <c r="E7" s="1666" t="s">
        <v>220</v>
      </c>
      <c r="F7" s="1667"/>
      <c r="G7" s="1667"/>
      <c r="H7" s="1667"/>
      <c r="I7" s="1667"/>
      <c r="J7" s="1668"/>
    </row>
    <row r="8" spans="1:10" x14ac:dyDescent="0.35">
      <c r="A8" s="1680" t="s">
        <v>379</v>
      </c>
      <c r="B8" s="1681"/>
      <c r="C8" s="1681"/>
      <c r="D8" s="1682"/>
      <c r="E8" s="1680" t="s">
        <v>375</v>
      </c>
      <c r="F8" s="1681"/>
      <c r="G8" s="1681"/>
      <c r="H8" s="1681"/>
      <c r="I8" s="1681"/>
      <c r="J8" s="1682"/>
    </row>
    <row r="9" spans="1:10" ht="15" thickBot="1" x14ac:dyDescent="0.4">
      <c r="A9" s="1683"/>
      <c r="B9" s="1684"/>
      <c r="C9" s="1684"/>
      <c r="D9" s="1685"/>
      <c r="E9" s="1683"/>
      <c r="F9" s="1684"/>
      <c r="G9" s="1684"/>
      <c r="H9" s="1684"/>
      <c r="I9" s="1684"/>
      <c r="J9" s="1685"/>
    </row>
    <row r="10" spans="1:10" x14ac:dyDescent="0.35">
      <c r="A10" s="415"/>
      <c r="B10" s="415"/>
      <c r="C10" s="415"/>
      <c r="D10" s="415"/>
      <c r="E10" s="415"/>
      <c r="F10" s="415"/>
      <c r="G10" s="415"/>
      <c r="H10" s="415"/>
      <c r="I10" s="415"/>
      <c r="J10" s="415"/>
    </row>
    <row r="11" spans="1:10" ht="15" thickBot="1" x14ac:dyDescent="0.4">
      <c r="A11" s="398"/>
      <c r="B11" s="398"/>
      <c r="C11" s="398"/>
      <c r="D11" s="398"/>
      <c r="E11" s="398"/>
      <c r="F11" s="398"/>
      <c r="G11" s="398"/>
      <c r="H11" s="398"/>
      <c r="I11" s="398"/>
      <c r="J11" s="398"/>
    </row>
    <row r="12" spans="1:10" ht="26" x14ac:dyDescent="0.35">
      <c r="A12" s="705" t="s">
        <v>42</v>
      </c>
      <c r="B12" s="1674" t="s">
        <v>231</v>
      </c>
      <c r="C12" s="1675"/>
      <c r="D12" s="1675"/>
      <c r="E12" s="1675"/>
      <c r="F12" s="1675"/>
      <c r="G12" s="1675"/>
      <c r="H12" s="1676"/>
      <c r="I12" s="1669" t="s">
        <v>339</v>
      </c>
      <c r="J12" s="1671" t="s">
        <v>233</v>
      </c>
    </row>
    <row r="13" spans="1:10" ht="26.5" thickBot="1" x14ac:dyDescent="0.4">
      <c r="A13" s="706" t="s">
        <v>43</v>
      </c>
      <c r="B13" s="894" t="s">
        <v>248</v>
      </c>
      <c r="C13" s="894" t="s">
        <v>44</v>
      </c>
      <c r="D13" s="894" t="s">
        <v>44</v>
      </c>
      <c r="E13" s="894" t="s">
        <v>44</v>
      </c>
      <c r="F13" s="894" t="s">
        <v>44</v>
      </c>
      <c r="G13" s="894" t="s">
        <v>348</v>
      </c>
      <c r="H13" s="707" t="s">
        <v>8</v>
      </c>
      <c r="I13" s="1670"/>
      <c r="J13" s="1672"/>
    </row>
    <row r="14" spans="1:10" x14ac:dyDescent="0.35">
      <c r="A14" s="734">
        <v>1</v>
      </c>
      <c r="B14" s="1043"/>
      <c r="C14" s="1043"/>
      <c r="D14" s="1043"/>
      <c r="E14" s="1043"/>
      <c r="F14" s="1043"/>
      <c r="G14" s="1043"/>
      <c r="H14" s="1046"/>
      <c r="I14" s="723"/>
      <c r="J14" s="741">
        <v>129000</v>
      </c>
    </row>
    <row r="15" spans="1:10" x14ac:dyDescent="0.35">
      <c r="A15" s="734">
        <v>28</v>
      </c>
      <c r="B15" s="1043"/>
      <c r="C15" s="1043"/>
      <c r="D15" s="1043"/>
      <c r="E15" s="1043"/>
      <c r="F15" s="1043"/>
      <c r="G15" s="1043"/>
      <c r="H15" s="1046"/>
      <c r="I15" s="723"/>
      <c r="J15" s="396">
        <v>129000</v>
      </c>
    </row>
    <row r="16" spans="1:10" x14ac:dyDescent="0.35">
      <c r="A16" s="734">
        <v>45</v>
      </c>
      <c r="B16" s="1043"/>
      <c r="C16" s="1043"/>
      <c r="D16" s="1043"/>
      <c r="E16" s="1043"/>
      <c r="F16" s="1043"/>
      <c r="G16" s="1043"/>
      <c r="H16" s="1046"/>
      <c r="I16" s="723"/>
      <c r="J16" s="396">
        <v>129000</v>
      </c>
    </row>
    <row r="17" spans="1:10" x14ac:dyDescent="0.35">
      <c r="A17" s="734">
        <v>71</v>
      </c>
      <c r="B17" s="1043"/>
      <c r="C17" s="1043"/>
      <c r="D17" s="1043"/>
      <c r="E17" s="1043"/>
      <c r="F17" s="1043"/>
      <c r="G17" s="1043"/>
      <c r="H17" s="1046"/>
      <c r="I17" s="723"/>
      <c r="J17" s="396">
        <v>129000</v>
      </c>
    </row>
    <row r="18" spans="1:10" x14ac:dyDescent="0.35">
      <c r="A18" s="734">
        <v>99</v>
      </c>
      <c r="B18" s="1043"/>
      <c r="C18" s="1043"/>
      <c r="D18" s="1043"/>
      <c r="E18" s="1043"/>
      <c r="F18" s="1043"/>
      <c r="G18" s="1043"/>
      <c r="H18" s="1046"/>
      <c r="I18" s="723"/>
      <c r="J18" s="396">
        <v>129000</v>
      </c>
    </row>
    <row r="19" spans="1:10" x14ac:dyDescent="0.35">
      <c r="A19" s="734">
        <v>108</v>
      </c>
      <c r="B19" s="1043"/>
      <c r="C19" s="1043"/>
      <c r="D19" s="1043"/>
      <c r="E19" s="1043"/>
      <c r="F19" s="1043"/>
      <c r="G19" s="1043"/>
      <c r="H19" s="1046"/>
      <c r="I19" s="723"/>
      <c r="J19" s="396">
        <v>129000</v>
      </c>
    </row>
    <row r="20" spans="1:10" x14ac:dyDescent="0.35">
      <c r="A20" s="734">
        <v>119</v>
      </c>
      <c r="B20" s="1043"/>
      <c r="C20" s="1043"/>
      <c r="D20" s="1043"/>
      <c r="E20" s="1043"/>
      <c r="F20" s="1043"/>
      <c r="G20" s="1043"/>
      <c r="H20" s="1046"/>
      <c r="I20" s="723"/>
      <c r="J20" s="396">
        <v>129000</v>
      </c>
    </row>
    <row r="21" spans="1:10" x14ac:dyDescent="0.35">
      <c r="A21" s="734">
        <v>136</v>
      </c>
      <c r="B21" s="1043"/>
      <c r="C21" s="1043"/>
      <c r="D21" s="1043"/>
      <c r="E21" s="1043"/>
      <c r="F21" s="1043"/>
      <c r="G21" s="1043"/>
      <c r="H21" s="1046"/>
      <c r="I21" s="723"/>
      <c r="J21" s="396">
        <v>129000</v>
      </c>
    </row>
    <row r="22" spans="1:10" x14ac:dyDescent="0.35">
      <c r="A22" s="734">
        <v>149</v>
      </c>
      <c r="B22" s="1043"/>
      <c r="C22" s="1043"/>
      <c r="D22" s="1043"/>
      <c r="E22" s="1043"/>
      <c r="F22" s="1043"/>
      <c r="G22" s="1043"/>
      <c r="H22" s="1046"/>
      <c r="I22" s="723"/>
      <c r="J22" s="396">
        <v>129000</v>
      </c>
    </row>
    <row r="23" spans="1:10" x14ac:dyDescent="0.35">
      <c r="A23" s="734">
        <v>164</v>
      </c>
      <c r="B23" s="1043"/>
      <c r="C23" s="1043"/>
      <c r="D23" s="1043"/>
      <c r="E23" s="1043"/>
      <c r="F23" s="1043"/>
      <c r="G23" s="1043"/>
      <c r="H23" s="1046"/>
      <c r="I23" s="723"/>
      <c r="J23" s="396">
        <v>129000</v>
      </c>
    </row>
    <row r="24" spans="1:10" x14ac:dyDescent="0.35">
      <c r="A24" s="1346">
        <v>192</v>
      </c>
      <c r="B24" s="722"/>
      <c r="C24" s="722"/>
      <c r="D24" s="722"/>
      <c r="E24" s="722"/>
      <c r="F24" s="722"/>
      <c r="G24" s="722"/>
      <c r="H24" s="412"/>
      <c r="I24" s="575"/>
      <c r="J24" s="396">
        <v>129000</v>
      </c>
    </row>
    <row r="25" spans="1:10" ht="15" thickBot="1" x14ac:dyDescent="0.4">
      <c r="A25" s="1346">
        <v>222</v>
      </c>
      <c r="B25" s="722"/>
      <c r="C25" s="722"/>
      <c r="D25" s="722"/>
      <c r="E25" s="722"/>
      <c r="F25" s="722"/>
      <c r="G25" s="722"/>
      <c r="H25" s="412"/>
      <c r="I25" s="575"/>
      <c r="J25" s="396">
        <v>129000</v>
      </c>
    </row>
    <row r="26" spans="1:10" ht="15" thickBot="1" x14ac:dyDescent="0.4">
      <c r="A26" s="1347" t="s">
        <v>8</v>
      </c>
      <c r="B26" s="897">
        <f t="shared" ref="B26:I26" si="0">SUM(B24:B25)</f>
        <v>0</v>
      </c>
      <c r="C26" s="897">
        <f t="shared" si="0"/>
        <v>0</v>
      </c>
      <c r="D26" s="897">
        <f t="shared" si="0"/>
        <v>0</v>
      </c>
      <c r="E26" s="897">
        <f t="shared" si="0"/>
        <v>0</v>
      </c>
      <c r="F26" s="897">
        <f t="shared" si="0"/>
        <v>0</v>
      </c>
      <c r="G26" s="897">
        <f t="shared" si="0"/>
        <v>0</v>
      </c>
      <c r="H26" s="566">
        <f t="shared" si="0"/>
        <v>0</v>
      </c>
      <c r="I26" s="566">
        <f t="shared" si="0"/>
        <v>0</v>
      </c>
      <c r="J26" s="565">
        <f>SUM(J14:J25)</f>
        <v>1548000</v>
      </c>
    </row>
    <row r="27" spans="1:10" x14ac:dyDescent="0.35">
      <c r="A27" s="1184"/>
      <c r="B27" s="1186"/>
      <c r="C27" s="1186"/>
      <c r="D27" s="1186"/>
      <c r="E27" s="1186"/>
      <c r="F27" s="1186"/>
      <c r="G27" s="1186"/>
      <c r="H27" s="1186"/>
      <c r="I27" s="1186"/>
      <c r="J27" s="1186"/>
    </row>
    <row r="28" spans="1:10" x14ac:dyDescent="0.35">
      <c r="A28" s="1331"/>
      <c r="B28" s="1332"/>
      <c r="C28" s="1332"/>
      <c r="D28" s="1332"/>
      <c r="E28" s="1332"/>
      <c r="F28" s="1332"/>
      <c r="G28" s="1332"/>
      <c r="H28" s="1332"/>
      <c r="I28" s="1332"/>
      <c r="J28" s="1332"/>
    </row>
    <row r="29" spans="1:10" x14ac:dyDescent="0.35">
      <c r="A29" s="1331"/>
      <c r="B29" s="1332"/>
      <c r="C29" s="1332"/>
      <c r="D29" s="1332"/>
      <c r="E29" s="1332"/>
      <c r="F29" s="1332"/>
      <c r="G29" s="1332"/>
      <c r="H29" s="1332"/>
      <c r="I29" s="1332"/>
      <c r="J29" s="1332"/>
    </row>
    <row r="30" spans="1:10" x14ac:dyDescent="0.35">
      <c r="A30" s="1331"/>
      <c r="B30" s="1332"/>
      <c r="C30" s="1332"/>
      <c r="D30" s="1332"/>
      <c r="E30" s="1332"/>
      <c r="F30" s="1332"/>
      <c r="G30" s="1332"/>
      <c r="H30" s="1332"/>
      <c r="I30" s="1332"/>
      <c r="J30" s="1332"/>
    </row>
    <row r="31" spans="1:10" x14ac:dyDescent="0.35">
      <c r="A31" s="1331"/>
      <c r="B31" s="1332"/>
      <c r="C31" s="1332"/>
      <c r="D31" s="1332"/>
      <c r="E31" s="1332"/>
      <c r="F31" s="1332"/>
      <c r="G31" s="1332"/>
      <c r="H31" s="1332"/>
      <c r="I31" s="1332"/>
      <c r="J31" s="1332"/>
    </row>
    <row r="32" spans="1:10" x14ac:dyDescent="0.35">
      <c r="A32" s="1331"/>
      <c r="B32" s="1332"/>
      <c r="C32" s="1332"/>
      <c r="D32" s="1332"/>
      <c r="E32" s="1332"/>
      <c r="F32" s="1332"/>
      <c r="G32" s="1332"/>
      <c r="H32" s="1332"/>
      <c r="I32" s="1332"/>
      <c r="J32" s="1332"/>
    </row>
    <row r="33" spans="1:10" x14ac:dyDescent="0.35">
      <c r="A33" s="1184"/>
      <c r="B33" s="1186"/>
      <c r="C33" s="1186"/>
      <c r="D33" s="1186"/>
      <c r="E33" s="1186"/>
      <c r="F33" s="1186"/>
      <c r="G33" s="1186"/>
      <c r="H33" s="1186"/>
      <c r="I33" s="1186"/>
      <c r="J33" s="1186"/>
    </row>
    <row r="34" spans="1:10" x14ac:dyDescent="0.35">
      <c r="A34" s="72" t="s">
        <v>757</v>
      </c>
      <c r="B34" s="72"/>
      <c r="C34" s="72"/>
      <c r="D34" s="72"/>
      <c r="E34" s="393"/>
      <c r="G34" s="393"/>
      <c r="I34" s="1533" t="s">
        <v>622</v>
      </c>
      <c r="J34" s="1533"/>
    </row>
    <row r="35" spans="1:10" ht="15" customHeight="1" x14ac:dyDescent="0.35">
      <c r="A35" s="393"/>
      <c r="B35" s="393"/>
      <c r="C35" s="393"/>
      <c r="D35" s="393"/>
      <c r="E35" s="393"/>
      <c r="G35" s="393"/>
      <c r="I35" s="1673"/>
      <c r="J35" s="1673"/>
    </row>
    <row r="36" spans="1:10" x14ac:dyDescent="0.35">
      <c r="A36" s="393"/>
      <c r="B36" s="393"/>
      <c r="C36" s="393"/>
      <c r="D36" s="393"/>
      <c r="E36" s="393"/>
      <c r="G36" s="71"/>
      <c r="I36" s="1673" t="s">
        <v>38</v>
      </c>
      <c r="J36" s="1673"/>
    </row>
    <row r="37" spans="1:10" x14ac:dyDescent="0.35">
      <c r="A37" s="393"/>
      <c r="B37" s="393"/>
      <c r="C37" s="393"/>
      <c r="D37" s="393"/>
      <c r="E37" s="393"/>
      <c r="G37" s="71"/>
      <c r="I37" s="1673"/>
      <c r="J37" s="1673"/>
    </row>
    <row r="44" spans="1:10" ht="15" customHeight="1" x14ac:dyDescent="0.35"/>
    <row r="45" spans="1:10" ht="15" customHeight="1" x14ac:dyDescent="0.35"/>
  </sheetData>
  <sheetProtection algorithmName="SHA-512" hashValue="dZTDMI77lwvRcp2U9Y2Q2aqglZ0glvuHQEbHfBTz6DPaflwRpsvcx4TlTmsdzph213FrCJJPsBvmuMR3yCTQGQ==" saltValue="mWBqZ5VYU9NNqNKjczPfjA==" spinCount="100000" sheet="1" objects="1" scenarios="1" selectLockedCells="1" selectUnlockedCells="1"/>
  <mergeCells count="12">
    <mergeCell ref="A4:J4"/>
    <mergeCell ref="A7:D7"/>
    <mergeCell ref="E7:J7"/>
    <mergeCell ref="A8:D9"/>
    <mergeCell ref="E8:J9"/>
    <mergeCell ref="I37:J37"/>
    <mergeCell ref="B12:H12"/>
    <mergeCell ref="I12:I13"/>
    <mergeCell ref="J12:J13"/>
    <mergeCell ref="I34:J34"/>
    <mergeCell ref="I35:J35"/>
    <mergeCell ref="I36:J3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0"/>
  <sheetViews>
    <sheetView workbookViewId="0">
      <selection activeCell="M29" sqref="M29"/>
    </sheetView>
  </sheetViews>
  <sheetFormatPr defaultRowHeight="14.5" x14ac:dyDescent="0.35"/>
  <cols>
    <col min="1" max="1" width="9.1796875" customWidth="1"/>
    <col min="2" max="2" width="8.1796875" bestFit="1" customWidth="1"/>
    <col min="3" max="4" width="7.1796875" customWidth="1"/>
    <col min="5" max="5" width="7.453125" customWidth="1"/>
    <col min="6" max="6" width="7" customWidth="1"/>
    <col min="7" max="7" width="7.1796875" customWidth="1"/>
    <col min="8" max="8" width="7.453125" customWidth="1"/>
    <col min="9" max="10" width="12.81640625" bestFit="1" customWidth="1"/>
    <col min="11" max="11" width="9.81640625" bestFit="1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393"/>
    </row>
    <row r="2" spans="1:10" x14ac:dyDescent="0.35">
      <c r="A2" s="185"/>
      <c r="B2" s="185"/>
      <c r="C2" s="185"/>
      <c r="D2" s="185"/>
      <c r="E2" s="16"/>
      <c r="F2" s="16"/>
      <c r="G2" s="16"/>
      <c r="H2" s="711"/>
    </row>
    <row r="3" spans="1:10" x14ac:dyDescent="0.35">
      <c r="A3" s="1665"/>
      <c r="B3" s="1665"/>
      <c r="C3" s="1665"/>
      <c r="D3" s="1665"/>
      <c r="E3" s="1665"/>
      <c r="F3" s="1665"/>
      <c r="G3" s="1665"/>
      <c r="H3" s="78"/>
    </row>
    <row r="4" spans="1:10" x14ac:dyDescent="0.35">
      <c r="A4" s="186" t="s">
        <v>558</v>
      </c>
      <c r="B4" s="186"/>
      <c r="C4" s="186"/>
      <c r="D4" s="186"/>
      <c r="E4" s="398"/>
      <c r="F4" s="398"/>
      <c r="G4" s="398"/>
      <c r="H4" s="393"/>
    </row>
    <row r="5" spans="1:10" x14ac:dyDescent="0.35">
      <c r="A5" s="186"/>
      <c r="B5" s="186"/>
      <c r="C5" s="186"/>
      <c r="D5" s="186"/>
      <c r="E5" s="710"/>
      <c r="F5" s="710"/>
      <c r="G5" s="710"/>
      <c r="H5" s="711"/>
    </row>
    <row r="6" spans="1:10" x14ac:dyDescent="0.35">
      <c r="A6" s="186"/>
      <c r="B6" s="186"/>
      <c r="C6" s="186"/>
      <c r="D6" s="186"/>
      <c r="E6" s="398"/>
      <c r="F6" s="398"/>
      <c r="G6" s="398"/>
      <c r="H6" s="393"/>
    </row>
    <row r="7" spans="1:10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0" x14ac:dyDescent="0.35">
      <c r="A8" s="708"/>
      <c r="B8" s="708"/>
      <c r="C8" s="708"/>
      <c r="D8" s="708"/>
      <c r="E8" s="708"/>
      <c r="F8" s="708"/>
      <c r="G8" s="708"/>
      <c r="H8" s="708"/>
      <c r="I8" s="708"/>
      <c r="J8" s="708"/>
    </row>
    <row r="9" spans="1:10" ht="15" thickBot="1" x14ac:dyDescent="0.4">
      <c r="A9" s="201"/>
      <c r="B9" s="201"/>
      <c r="C9" s="201"/>
      <c r="D9" s="201"/>
      <c r="E9" s="201"/>
      <c r="F9" s="201"/>
      <c r="G9" s="201"/>
      <c r="H9" s="201"/>
      <c r="I9" s="201"/>
      <c r="J9" s="201"/>
    </row>
    <row r="10" spans="1:10" ht="15" thickBot="1" x14ac:dyDescent="0.4">
      <c r="A10" s="1677" t="s">
        <v>232</v>
      </c>
      <c r="B10" s="1678"/>
      <c r="C10" s="1678"/>
      <c r="D10" s="1679"/>
      <c r="E10" s="1666" t="s">
        <v>220</v>
      </c>
      <c r="F10" s="1667"/>
      <c r="G10" s="1667"/>
      <c r="H10" s="1667"/>
      <c r="I10" s="1667"/>
      <c r="J10" s="1668"/>
    </row>
    <row r="11" spans="1:10" x14ac:dyDescent="0.35">
      <c r="A11" s="1680" t="s">
        <v>380</v>
      </c>
      <c r="B11" s="1681"/>
      <c r="C11" s="1681"/>
      <c r="D11" s="1682"/>
      <c r="E11" s="1680" t="s">
        <v>381</v>
      </c>
      <c r="F11" s="1681"/>
      <c r="G11" s="1681"/>
      <c r="H11" s="1681"/>
      <c r="I11" s="1681"/>
      <c r="J11" s="1682"/>
    </row>
    <row r="12" spans="1:10" ht="15" thickBot="1" x14ac:dyDescent="0.4">
      <c r="A12" s="1683"/>
      <c r="B12" s="1684"/>
      <c r="C12" s="1684"/>
      <c r="D12" s="1685"/>
      <c r="E12" s="1683"/>
      <c r="F12" s="1684"/>
      <c r="G12" s="1684"/>
      <c r="H12" s="1684"/>
      <c r="I12" s="1684"/>
      <c r="J12" s="1685"/>
    </row>
    <row r="13" spans="1:10" x14ac:dyDescent="0.35">
      <c r="A13" s="912"/>
      <c r="B13" s="912"/>
      <c r="C13" s="912"/>
      <c r="D13" s="912"/>
      <c r="E13" s="912"/>
      <c r="F13" s="912"/>
      <c r="G13" s="912"/>
      <c r="H13" s="912"/>
      <c r="I13" s="912"/>
      <c r="J13" s="912"/>
    </row>
    <row r="14" spans="1:10" ht="15" thickBot="1" x14ac:dyDescent="0.4">
      <c r="A14" s="415"/>
      <c r="B14" s="415"/>
      <c r="C14" s="415"/>
      <c r="D14" s="415"/>
      <c r="E14" s="415"/>
      <c r="F14" s="415"/>
      <c r="G14" s="415"/>
      <c r="H14" s="415"/>
      <c r="I14" s="415"/>
      <c r="J14" s="415"/>
    </row>
    <row r="15" spans="1:10" ht="26" x14ac:dyDescent="0.35">
      <c r="A15" s="871" t="s">
        <v>42</v>
      </c>
      <c r="B15" s="1674" t="s">
        <v>231</v>
      </c>
      <c r="C15" s="1675"/>
      <c r="D15" s="1675"/>
      <c r="E15" s="1675"/>
      <c r="F15" s="1675"/>
      <c r="G15" s="1675"/>
      <c r="H15" s="1676"/>
      <c r="I15" s="1669" t="s">
        <v>339</v>
      </c>
      <c r="J15" s="1671" t="s">
        <v>233</v>
      </c>
    </row>
    <row r="16" spans="1:10" ht="15" thickBot="1" x14ac:dyDescent="0.4">
      <c r="A16" s="872" t="s">
        <v>43</v>
      </c>
      <c r="B16" s="873" t="s">
        <v>44</v>
      </c>
      <c r="C16" s="873" t="s">
        <v>44</v>
      </c>
      <c r="D16" s="873" t="s">
        <v>44</v>
      </c>
      <c r="E16" s="873" t="s">
        <v>44</v>
      </c>
      <c r="F16" s="873" t="s">
        <v>44</v>
      </c>
      <c r="G16" s="873" t="s">
        <v>44</v>
      </c>
      <c r="H16" s="873" t="s">
        <v>8</v>
      </c>
      <c r="I16" s="1670"/>
      <c r="J16" s="1672"/>
    </row>
    <row r="17" spans="1:10" x14ac:dyDescent="0.35">
      <c r="A17" s="567"/>
      <c r="B17" s="533"/>
      <c r="C17" s="411"/>
      <c r="D17" s="411"/>
      <c r="E17" s="411"/>
      <c r="F17" s="411"/>
      <c r="G17" s="411"/>
      <c r="H17" s="412"/>
      <c r="I17" s="476"/>
      <c r="J17" s="741">
        <v>0</v>
      </c>
    </row>
    <row r="18" spans="1:10" x14ac:dyDescent="0.35">
      <c r="A18" s="567"/>
      <c r="B18" s="533"/>
      <c r="C18" s="411"/>
      <c r="D18" s="411"/>
      <c r="E18" s="411"/>
      <c r="F18" s="411"/>
      <c r="G18" s="411"/>
      <c r="H18" s="412"/>
      <c r="I18" s="476"/>
      <c r="J18" s="396">
        <v>0</v>
      </c>
    </row>
    <row r="19" spans="1:10" x14ac:dyDescent="0.35">
      <c r="A19" s="567"/>
      <c r="B19" s="533"/>
      <c r="C19" s="411"/>
      <c r="D19" s="411"/>
      <c r="E19" s="411"/>
      <c r="F19" s="411"/>
      <c r="G19" s="411"/>
      <c r="H19" s="412"/>
      <c r="I19" s="476"/>
      <c r="J19" s="396">
        <v>0</v>
      </c>
    </row>
    <row r="20" spans="1:10" x14ac:dyDescent="0.35">
      <c r="A20" s="567"/>
      <c r="B20" s="533"/>
      <c r="C20" s="411"/>
      <c r="D20" s="411"/>
      <c r="E20" s="411"/>
      <c r="F20" s="411"/>
      <c r="G20" s="411"/>
      <c r="H20" s="412"/>
      <c r="I20" s="476"/>
      <c r="J20" s="396">
        <v>0</v>
      </c>
    </row>
    <row r="21" spans="1:10" x14ac:dyDescent="0.35">
      <c r="A21" s="567"/>
      <c r="B21" s="533"/>
      <c r="C21" s="411"/>
      <c r="D21" s="411"/>
      <c r="E21" s="411"/>
      <c r="F21" s="411"/>
      <c r="G21" s="411"/>
      <c r="H21" s="412"/>
      <c r="I21" s="476"/>
      <c r="J21" s="396">
        <v>0</v>
      </c>
    </row>
    <row r="22" spans="1:10" x14ac:dyDescent="0.35">
      <c r="A22" s="567"/>
      <c r="B22" s="533"/>
      <c r="C22" s="411"/>
      <c r="D22" s="411"/>
      <c r="E22" s="411"/>
      <c r="F22" s="411"/>
      <c r="G22" s="411"/>
      <c r="H22" s="412"/>
      <c r="I22" s="476"/>
      <c r="J22" s="396">
        <v>0</v>
      </c>
    </row>
    <row r="23" spans="1:10" x14ac:dyDescent="0.35">
      <c r="A23" s="567"/>
      <c r="B23" s="533"/>
      <c r="C23" s="411"/>
      <c r="D23" s="411"/>
      <c r="E23" s="411"/>
      <c r="F23" s="411"/>
      <c r="G23" s="411"/>
      <c r="H23" s="412"/>
      <c r="I23" s="476"/>
      <c r="J23" s="396">
        <v>0</v>
      </c>
    </row>
    <row r="24" spans="1:10" x14ac:dyDescent="0.35">
      <c r="A24" s="567"/>
      <c r="B24" s="533"/>
      <c r="C24" s="411"/>
      <c r="D24" s="411"/>
      <c r="E24" s="411"/>
      <c r="F24" s="411"/>
      <c r="G24" s="411"/>
      <c r="H24" s="412"/>
      <c r="I24" s="476"/>
      <c r="J24" s="396">
        <v>0</v>
      </c>
    </row>
    <row r="25" spans="1:10" x14ac:dyDescent="0.35">
      <c r="A25" s="567"/>
      <c r="B25" s="533"/>
      <c r="C25" s="411"/>
      <c r="D25" s="411"/>
      <c r="E25" s="411"/>
      <c r="F25" s="411"/>
      <c r="G25" s="411"/>
      <c r="H25" s="412"/>
      <c r="I25" s="476"/>
      <c r="J25" s="396">
        <v>0</v>
      </c>
    </row>
    <row r="26" spans="1:10" x14ac:dyDescent="0.35">
      <c r="A26" s="567"/>
      <c r="B26" s="533"/>
      <c r="C26" s="411"/>
      <c r="D26" s="411"/>
      <c r="E26" s="411"/>
      <c r="F26" s="411"/>
      <c r="G26" s="411"/>
      <c r="H26" s="412"/>
      <c r="I26" s="476"/>
      <c r="J26" s="396">
        <v>0</v>
      </c>
    </row>
    <row r="27" spans="1:10" s="298" customFormat="1" x14ac:dyDescent="0.35">
      <c r="A27" s="567"/>
      <c r="B27" s="499"/>
      <c r="C27" s="543"/>
      <c r="D27" s="543"/>
      <c r="E27" s="543"/>
      <c r="F27" s="543"/>
      <c r="G27" s="543"/>
      <c r="H27" s="544"/>
      <c r="I27" s="476"/>
      <c r="J27" s="396">
        <v>0</v>
      </c>
    </row>
    <row r="28" spans="1:10" s="298" customFormat="1" ht="15" thickBot="1" x14ac:dyDescent="0.4">
      <c r="A28" s="567"/>
      <c r="B28" s="499"/>
      <c r="C28" s="543"/>
      <c r="D28" s="543"/>
      <c r="E28" s="543"/>
      <c r="F28" s="543"/>
      <c r="G28" s="543"/>
      <c r="H28" s="544"/>
      <c r="I28" s="476"/>
      <c r="J28" s="396">
        <v>0</v>
      </c>
    </row>
    <row r="29" spans="1:10" ht="24.75" customHeight="1" thickBot="1" x14ac:dyDescent="0.4">
      <c r="A29" s="716" t="s">
        <v>8</v>
      </c>
      <c r="B29" s="717"/>
      <c r="C29" s="717"/>
      <c r="D29" s="717"/>
      <c r="E29" s="717"/>
      <c r="F29" s="717"/>
      <c r="G29" s="717"/>
      <c r="H29" s="717"/>
      <c r="I29" s="717">
        <f>SUM(I17:I28)</f>
        <v>0</v>
      </c>
      <c r="J29" s="718">
        <f>SUM(J17:J28)</f>
        <v>0</v>
      </c>
    </row>
    <row r="30" spans="1:10" x14ac:dyDescent="0.35">
      <c r="I30" s="382"/>
    </row>
    <row r="31" spans="1:10" x14ac:dyDescent="0.35">
      <c r="I31" s="847"/>
    </row>
    <row r="32" spans="1:10" x14ac:dyDescent="0.35">
      <c r="I32" s="847"/>
    </row>
    <row r="33" spans="1:10" x14ac:dyDescent="0.35">
      <c r="I33" s="847"/>
    </row>
    <row r="34" spans="1:10" x14ac:dyDescent="0.35">
      <c r="I34" s="382"/>
    </row>
    <row r="36" spans="1:10" x14ac:dyDescent="0.35">
      <c r="A36" s="72" t="s">
        <v>757</v>
      </c>
      <c r="B36" s="72"/>
      <c r="C36" s="72"/>
      <c r="D36" s="72"/>
      <c r="E36" s="393"/>
      <c r="G36" s="393"/>
      <c r="I36" s="1533" t="s">
        <v>622</v>
      </c>
      <c r="J36" s="1533"/>
    </row>
    <row r="37" spans="1:10" x14ac:dyDescent="0.35">
      <c r="A37" s="72"/>
      <c r="B37" s="72"/>
      <c r="C37" s="72"/>
      <c r="D37" s="72"/>
      <c r="E37" s="1188"/>
      <c r="G37" s="1188"/>
      <c r="I37" s="1179"/>
      <c r="J37" s="1179"/>
    </row>
    <row r="38" spans="1:10" x14ac:dyDescent="0.35">
      <c r="A38" s="393"/>
      <c r="B38" s="393"/>
      <c r="C38" s="393"/>
      <c r="D38" s="393"/>
      <c r="E38" s="393"/>
      <c r="G38" s="393"/>
      <c r="I38" s="1673" t="s">
        <v>234</v>
      </c>
      <c r="J38" s="1673"/>
    </row>
    <row r="39" spans="1:10" x14ac:dyDescent="0.35">
      <c r="A39" s="393"/>
      <c r="B39" s="393"/>
      <c r="C39" s="393"/>
      <c r="D39" s="393"/>
      <c r="E39" s="393"/>
      <c r="G39" s="71"/>
      <c r="I39" s="1673"/>
      <c r="J39" s="1673"/>
    </row>
    <row r="40" spans="1:10" x14ac:dyDescent="0.35">
      <c r="A40" s="393"/>
      <c r="B40" s="393"/>
      <c r="C40" s="393"/>
      <c r="D40" s="393"/>
      <c r="E40" s="393"/>
      <c r="G40" s="71"/>
      <c r="I40" s="1673"/>
      <c r="J40" s="1673"/>
    </row>
    <row r="41" spans="1:10" x14ac:dyDescent="0.35">
      <c r="A41" s="713"/>
      <c r="B41" s="714"/>
      <c r="C41" s="426"/>
      <c r="D41" s="426"/>
      <c r="E41" s="426"/>
      <c r="F41" s="426"/>
      <c r="G41" s="426"/>
      <c r="H41" s="459"/>
      <c r="I41" s="394"/>
      <c r="J41" s="394"/>
    </row>
    <row r="42" spans="1:10" x14ac:dyDescent="0.35">
      <c r="A42" s="713"/>
      <c r="B42" s="714"/>
      <c r="C42" s="426"/>
      <c r="D42" s="426"/>
      <c r="E42" s="426"/>
      <c r="F42" s="426"/>
      <c r="G42" s="426"/>
      <c r="H42" s="459"/>
      <c r="I42" s="394"/>
      <c r="J42" s="394"/>
    </row>
    <row r="43" spans="1:10" x14ac:dyDescent="0.35">
      <c r="A43" s="713"/>
      <c r="B43" s="714"/>
      <c r="C43" s="426"/>
      <c r="D43" s="426"/>
      <c r="E43" s="426"/>
      <c r="F43" s="426"/>
      <c r="G43" s="426"/>
      <c r="H43" s="459"/>
      <c r="I43" s="394"/>
      <c r="J43" s="394"/>
    </row>
    <row r="44" spans="1:10" x14ac:dyDescent="0.35">
      <c r="A44" s="713"/>
      <c r="B44" s="714"/>
      <c r="C44" s="426"/>
      <c r="D44" s="426"/>
      <c r="E44" s="426"/>
      <c r="F44" s="426"/>
      <c r="G44" s="426"/>
      <c r="H44" s="459"/>
      <c r="I44" s="394"/>
      <c r="J44" s="394"/>
    </row>
    <row r="45" spans="1:10" x14ac:dyDescent="0.35">
      <c r="A45" s="713"/>
      <c r="B45" s="714"/>
      <c r="C45" s="426"/>
      <c r="D45" s="426"/>
      <c r="E45" s="426"/>
      <c r="F45" s="426"/>
      <c r="G45" s="426"/>
      <c r="H45" s="459"/>
      <c r="I45" s="394"/>
      <c r="J45" s="394"/>
    </row>
    <row r="46" spans="1:10" x14ac:dyDescent="0.35">
      <c r="A46" s="713"/>
      <c r="B46" s="714"/>
      <c r="C46" s="426"/>
      <c r="D46" s="426"/>
      <c r="E46" s="426"/>
      <c r="F46" s="426"/>
      <c r="G46" s="426"/>
      <c r="H46" s="459"/>
      <c r="I46" s="394"/>
      <c r="J46" s="394"/>
    </row>
    <row r="47" spans="1:10" x14ac:dyDescent="0.35">
      <c r="A47" s="713"/>
      <c r="B47" s="714"/>
      <c r="C47" s="426"/>
      <c r="D47" s="426"/>
      <c r="E47" s="426"/>
      <c r="F47" s="426"/>
      <c r="G47" s="426"/>
      <c r="H47" s="459"/>
      <c r="I47" s="394"/>
      <c r="J47" s="394"/>
    </row>
    <row r="48" spans="1:10" x14ac:dyDescent="0.35">
      <c r="A48" s="713"/>
      <c r="B48" s="714"/>
      <c r="C48" s="426"/>
      <c r="D48" s="426"/>
      <c r="E48" s="426"/>
      <c r="F48" s="426"/>
      <c r="G48" s="426"/>
      <c r="H48" s="459"/>
      <c r="I48" s="394"/>
      <c r="J48" s="394"/>
    </row>
    <row r="49" spans="1:10" x14ac:dyDescent="0.35">
      <c r="A49" s="713"/>
      <c r="B49" s="714"/>
      <c r="C49" s="426"/>
      <c r="D49" s="426"/>
      <c r="E49" s="426"/>
      <c r="F49" s="426"/>
      <c r="G49" s="426"/>
      <c r="H49" s="459"/>
      <c r="I49" s="394"/>
      <c r="J49" s="394"/>
    </row>
    <row r="50" spans="1:10" x14ac:dyDescent="0.35">
      <c r="A50" s="713"/>
      <c r="B50" s="714"/>
      <c r="C50" s="426"/>
      <c r="D50" s="426"/>
      <c r="E50" s="426"/>
      <c r="F50" s="426"/>
      <c r="G50" s="426"/>
      <c r="H50" s="459"/>
      <c r="I50" s="394"/>
      <c r="J50" s="394"/>
    </row>
    <row r="51" spans="1:10" x14ac:dyDescent="0.35">
      <c r="A51" s="713"/>
      <c r="B51" s="714"/>
      <c r="C51" s="426"/>
      <c r="D51" s="426"/>
      <c r="E51" s="426"/>
      <c r="F51" s="426"/>
      <c r="G51" s="426"/>
      <c r="H51" s="459"/>
      <c r="I51" s="394"/>
      <c r="J51" s="394"/>
    </row>
    <row r="52" spans="1:10" x14ac:dyDescent="0.35">
      <c r="A52" s="713"/>
      <c r="B52" s="714"/>
      <c r="C52" s="426"/>
      <c r="D52" s="426"/>
      <c r="E52" s="426"/>
      <c r="F52" s="426"/>
      <c r="G52" s="426"/>
      <c r="H52" s="459"/>
      <c r="I52" s="394"/>
      <c r="J52" s="394"/>
    </row>
    <row r="53" spans="1:10" x14ac:dyDescent="0.35">
      <c r="A53" s="713"/>
      <c r="B53" s="714"/>
      <c r="C53" s="426"/>
      <c r="D53" s="426"/>
      <c r="E53" s="426"/>
      <c r="F53" s="426"/>
      <c r="G53" s="426"/>
      <c r="H53" s="459"/>
      <c r="I53" s="394"/>
      <c r="J53" s="394"/>
    </row>
    <row r="54" spans="1:10" x14ac:dyDescent="0.35">
      <c r="A54" s="713"/>
      <c r="B54" s="714"/>
      <c r="C54" s="426"/>
      <c r="D54" s="426"/>
      <c r="E54" s="426"/>
      <c r="F54" s="426"/>
      <c r="G54" s="426"/>
      <c r="H54" s="459"/>
      <c r="I54" s="394"/>
      <c r="J54" s="394"/>
    </row>
    <row r="55" spans="1:10" x14ac:dyDescent="0.35">
      <c r="A55" s="713"/>
      <c r="B55" s="714"/>
      <c r="C55" s="426"/>
      <c r="D55" s="426"/>
      <c r="E55" s="426"/>
      <c r="F55" s="426"/>
      <c r="G55" s="426"/>
      <c r="H55" s="459"/>
      <c r="I55" s="394"/>
      <c r="J55" s="394"/>
    </row>
    <row r="56" spans="1:10" x14ac:dyDescent="0.35">
      <c r="A56" s="713"/>
      <c r="B56" s="714"/>
      <c r="C56" s="426"/>
      <c r="D56" s="426"/>
      <c r="E56" s="426"/>
      <c r="F56" s="426"/>
      <c r="G56" s="426"/>
      <c r="H56" s="459"/>
      <c r="I56" s="394"/>
      <c r="J56" s="394"/>
    </row>
    <row r="57" spans="1:10" x14ac:dyDescent="0.35">
      <c r="A57" s="713"/>
      <c r="B57" s="714"/>
      <c r="C57" s="426"/>
      <c r="D57" s="426"/>
      <c r="E57" s="426"/>
      <c r="F57" s="426"/>
      <c r="G57" s="426"/>
      <c r="H57" s="459"/>
      <c r="I57" s="394"/>
      <c r="J57" s="394"/>
    </row>
    <row r="58" spans="1:10" x14ac:dyDescent="0.35">
      <c r="A58" s="713"/>
      <c r="B58" s="714"/>
      <c r="C58" s="426"/>
      <c r="D58" s="426"/>
      <c r="E58" s="426"/>
      <c r="F58" s="426"/>
      <c r="G58" s="426"/>
      <c r="H58" s="459"/>
      <c r="I58" s="394"/>
      <c r="J58" s="394"/>
    </row>
    <row r="59" spans="1:10" x14ac:dyDescent="0.35">
      <c r="A59" s="713"/>
      <c r="B59" s="714"/>
      <c r="C59" s="426"/>
      <c r="D59" s="426"/>
      <c r="E59" s="426"/>
      <c r="F59" s="426"/>
      <c r="G59" s="426"/>
      <c r="H59" s="459"/>
      <c r="I59" s="394"/>
      <c r="J59" s="394"/>
    </row>
    <row r="60" spans="1:10" x14ac:dyDescent="0.35">
      <c r="A60" s="713"/>
      <c r="B60" s="714"/>
      <c r="C60" s="426"/>
      <c r="D60" s="426"/>
      <c r="E60" s="426"/>
      <c r="F60" s="426"/>
      <c r="G60" s="426"/>
      <c r="H60" s="459"/>
      <c r="I60" s="394"/>
      <c r="J60" s="394"/>
    </row>
    <row r="61" spans="1:10" x14ac:dyDescent="0.35">
      <c r="A61" s="713"/>
      <c r="B61" s="714"/>
      <c r="C61" s="426"/>
      <c r="D61" s="426"/>
      <c r="E61" s="426"/>
      <c r="F61" s="426"/>
      <c r="G61" s="426"/>
      <c r="H61" s="459"/>
      <c r="I61" s="394"/>
      <c r="J61" s="394"/>
    </row>
    <row r="62" spans="1:10" x14ac:dyDescent="0.35">
      <c r="A62" s="713"/>
      <c r="B62" s="714"/>
      <c r="C62" s="426"/>
      <c r="D62" s="426"/>
      <c r="E62" s="426"/>
      <c r="F62" s="426"/>
      <c r="G62" s="426"/>
      <c r="H62" s="459"/>
      <c r="I62" s="394"/>
      <c r="J62" s="394"/>
    </row>
    <row r="63" spans="1:10" x14ac:dyDescent="0.35">
      <c r="A63" s="713"/>
      <c r="B63" s="714"/>
      <c r="C63" s="426"/>
      <c r="D63" s="426"/>
      <c r="E63" s="426"/>
      <c r="F63" s="426"/>
      <c r="G63" s="426"/>
      <c r="H63" s="459"/>
      <c r="I63" s="394"/>
      <c r="J63" s="394"/>
    </row>
    <row r="64" spans="1:10" x14ac:dyDescent="0.35">
      <c r="A64" s="713"/>
      <c r="B64" s="714"/>
      <c r="C64" s="426"/>
      <c r="D64" s="426"/>
      <c r="E64" s="426"/>
      <c r="F64" s="426"/>
      <c r="G64" s="426"/>
      <c r="H64" s="459"/>
      <c r="I64" s="394"/>
      <c r="J64" s="394"/>
    </row>
    <row r="65" spans="1:10" s="298" customFormat="1" x14ac:dyDescent="0.35">
      <c r="A65" s="715"/>
      <c r="B65" s="296"/>
      <c r="C65" s="430"/>
      <c r="D65" s="430"/>
      <c r="E65" s="430"/>
      <c r="F65" s="430"/>
      <c r="G65" s="430"/>
      <c r="H65" s="431"/>
      <c r="I65" s="432"/>
      <c r="J65" s="432"/>
    </row>
    <row r="66" spans="1:10" s="298" customFormat="1" x14ac:dyDescent="0.35">
      <c r="A66" s="715"/>
      <c r="B66" s="296"/>
      <c r="C66" s="430"/>
      <c r="D66" s="430"/>
      <c r="E66" s="430"/>
      <c r="F66" s="430"/>
      <c r="G66" s="430"/>
      <c r="H66" s="431"/>
      <c r="I66" s="432"/>
      <c r="J66" s="432"/>
    </row>
    <row r="67" spans="1:10" s="298" customFormat="1" x14ac:dyDescent="0.35">
      <c r="A67" s="715"/>
      <c r="B67" s="296"/>
      <c r="C67" s="430"/>
      <c r="D67" s="430"/>
      <c r="E67" s="430"/>
      <c r="F67" s="430"/>
      <c r="G67" s="430"/>
      <c r="H67" s="431"/>
      <c r="I67" s="432"/>
      <c r="J67" s="432"/>
    </row>
    <row r="68" spans="1:10" s="298" customFormat="1" x14ac:dyDescent="0.35">
      <c r="A68" s="715"/>
      <c r="B68" s="296"/>
      <c r="C68" s="430"/>
      <c r="D68" s="430"/>
      <c r="E68" s="430"/>
      <c r="F68" s="430"/>
      <c r="G68" s="430"/>
      <c r="H68" s="431"/>
      <c r="I68" s="432"/>
      <c r="J68" s="432"/>
    </row>
    <row r="69" spans="1:10" s="298" customFormat="1" x14ac:dyDescent="0.35">
      <c r="A69" s="715"/>
      <c r="B69" s="296"/>
      <c r="C69" s="430"/>
      <c r="D69" s="430"/>
      <c r="E69" s="430"/>
      <c r="F69" s="430"/>
      <c r="G69" s="430"/>
      <c r="H69" s="431"/>
      <c r="I69" s="432"/>
      <c r="J69" s="432"/>
    </row>
    <row r="70" spans="1:10" s="298" customFormat="1" x14ac:dyDescent="0.35">
      <c r="A70" s="715"/>
      <c r="B70" s="296"/>
      <c r="C70" s="430"/>
      <c r="D70" s="430"/>
      <c r="E70" s="430"/>
      <c r="F70" s="430"/>
      <c r="G70" s="430"/>
      <c r="H70" s="431"/>
      <c r="I70" s="432"/>
      <c r="J70" s="432"/>
    </row>
    <row r="71" spans="1:10" s="298" customFormat="1" x14ac:dyDescent="0.35">
      <c r="A71" s="715"/>
      <c r="B71" s="296"/>
      <c r="C71" s="430"/>
      <c r="D71" s="430"/>
      <c r="E71" s="430"/>
      <c r="F71" s="430"/>
      <c r="G71" s="430"/>
      <c r="H71" s="431"/>
      <c r="I71" s="432"/>
      <c r="J71" s="432"/>
    </row>
    <row r="72" spans="1:10" s="298" customFormat="1" x14ac:dyDescent="0.35">
      <c r="A72" s="715"/>
      <c r="B72" s="296"/>
      <c r="C72" s="430"/>
      <c r="D72" s="430"/>
      <c r="E72" s="430"/>
      <c r="F72" s="430"/>
      <c r="G72" s="430"/>
      <c r="H72" s="431"/>
      <c r="I72" s="432"/>
      <c r="J72" s="432"/>
    </row>
    <row r="73" spans="1:10" s="298" customFormat="1" x14ac:dyDescent="0.35">
      <c r="A73" s="715"/>
      <c r="B73" s="296"/>
      <c r="C73" s="430"/>
      <c r="D73" s="430"/>
      <c r="E73" s="430"/>
      <c r="F73" s="430"/>
      <c r="G73" s="430"/>
      <c r="H73" s="431"/>
      <c r="I73" s="432"/>
      <c r="J73" s="432"/>
    </row>
    <row r="74" spans="1:10" s="298" customFormat="1" x14ac:dyDescent="0.35">
      <c r="A74" s="715"/>
      <c r="B74" s="296"/>
      <c r="C74" s="430"/>
      <c r="D74" s="430"/>
      <c r="E74" s="430"/>
      <c r="F74" s="430"/>
      <c r="G74" s="430"/>
      <c r="H74" s="431"/>
      <c r="I74" s="432"/>
      <c r="J74" s="432"/>
    </row>
    <row r="75" spans="1:10" s="298" customFormat="1" x14ac:dyDescent="0.35">
      <c r="A75" s="715"/>
      <c r="B75" s="296"/>
      <c r="C75" s="430"/>
      <c r="D75" s="430"/>
      <c r="E75" s="430"/>
      <c r="F75" s="430"/>
      <c r="G75" s="430"/>
      <c r="H75" s="431"/>
      <c r="I75" s="432"/>
      <c r="J75" s="432"/>
    </row>
    <row r="76" spans="1:10" s="298" customFormat="1" x14ac:dyDescent="0.35">
      <c r="A76" s="715"/>
      <c r="B76" s="296"/>
      <c r="C76" s="430"/>
      <c r="D76" s="430"/>
      <c r="E76" s="430"/>
      <c r="F76" s="430"/>
      <c r="G76" s="430"/>
      <c r="H76" s="431"/>
      <c r="I76" s="432"/>
      <c r="J76" s="432"/>
    </row>
    <row r="77" spans="1:10" s="298" customFormat="1" x14ac:dyDescent="0.35">
      <c r="A77" s="715"/>
      <c r="B77" s="296"/>
      <c r="C77" s="430"/>
      <c r="D77" s="430"/>
      <c r="E77" s="430"/>
      <c r="F77" s="430"/>
      <c r="G77" s="430"/>
      <c r="H77" s="431"/>
      <c r="I77" s="432"/>
      <c r="J77" s="432"/>
    </row>
    <row r="78" spans="1:10" s="298" customFormat="1" x14ac:dyDescent="0.35">
      <c r="A78" s="715"/>
      <c r="B78" s="296"/>
      <c r="C78" s="430"/>
      <c r="D78" s="430"/>
      <c r="E78" s="430"/>
      <c r="F78" s="430"/>
      <c r="G78" s="430"/>
      <c r="H78" s="431"/>
      <c r="I78" s="432"/>
      <c r="J78" s="432"/>
    </row>
    <row r="79" spans="1:10" s="298" customFormat="1" x14ac:dyDescent="0.35">
      <c r="A79" s="715"/>
      <c r="B79" s="296"/>
      <c r="C79" s="430"/>
      <c r="D79" s="430"/>
      <c r="E79" s="430"/>
      <c r="F79" s="430"/>
      <c r="G79" s="430"/>
      <c r="H79" s="431"/>
      <c r="I79" s="432"/>
      <c r="J79" s="432"/>
    </row>
    <row r="80" spans="1:10" s="298" customFormat="1" x14ac:dyDescent="0.35">
      <c r="A80" s="715"/>
      <c r="B80" s="296"/>
      <c r="C80" s="430"/>
      <c r="D80" s="430"/>
      <c r="E80" s="430"/>
      <c r="F80" s="430"/>
      <c r="G80" s="430"/>
      <c r="H80" s="431"/>
      <c r="I80" s="432"/>
      <c r="J80" s="432"/>
    </row>
    <row r="81" spans="1:10" s="298" customFormat="1" x14ac:dyDescent="0.35">
      <c r="A81" s="715"/>
      <c r="B81" s="296"/>
      <c r="C81" s="430"/>
      <c r="D81" s="430"/>
      <c r="E81" s="430"/>
      <c r="F81" s="430"/>
      <c r="G81" s="430"/>
      <c r="H81" s="431"/>
      <c r="I81" s="432"/>
      <c r="J81" s="432"/>
    </row>
    <row r="82" spans="1:10" x14ac:dyDescent="0.35">
      <c r="A82" s="416"/>
      <c r="B82" s="414"/>
      <c r="C82" s="414"/>
      <c r="D82" s="414"/>
      <c r="E82" s="414"/>
      <c r="F82" s="414"/>
      <c r="G82" s="414"/>
      <c r="H82" s="414"/>
      <c r="I82" s="414"/>
      <c r="J82" s="414"/>
    </row>
    <row r="83" spans="1:10" x14ac:dyDescent="0.35">
      <c r="A83" s="709"/>
      <c r="B83" s="1696"/>
      <c r="C83" s="1696"/>
      <c r="D83" s="1696"/>
      <c r="E83" s="1696"/>
      <c r="F83" s="1696"/>
      <c r="G83" s="1696"/>
      <c r="H83" s="1696"/>
      <c r="I83" s="1696"/>
      <c r="J83" s="1696"/>
    </row>
    <row r="84" spans="1:10" x14ac:dyDescent="0.35">
      <c r="A84" s="709"/>
      <c r="B84" s="709"/>
      <c r="C84" s="709"/>
      <c r="D84" s="709"/>
      <c r="E84" s="709"/>
      <c r="F84" s="709"/>
      <c r="G84" s="709"/>
      <c r="H84" s="709"/>
      <c r="I84" s="1696"/>
      <c r="J84" s="1696"/>
    </row>
    <row r="85" spans="1:10" x14ac:dyDescent="0.35">
      <c r="A85" s="712"/>
      <c r="B85" s="426"/>
      <c r="C85" s="426"/>
      <c r="D85" s="426"/>
      <c r="E85" s="426"/>
      <c r="F85" s="426"/>
      <c r="G85" s="426"/>
      <c r="H85" s="459"/>
      <c r="I85" s="394"/>
      <c r="J85" s="394"/>
    </row>
    <row r="86" spans="1:10" s="298" customFormat="1" x14ac:dyDescent="0.35">
      <c r="A86" s="715"/>
      <c r="B86" s="296"/>
      <c r="C86" s="430"/>
      <c r="D86" s="430"/>
      <c r="E86" s="430"/>
      <c r="F86" s="430"/>
      <c r="G86" s="430"/>
      <c r="H86" s="431"/>
      <c r="I86" s="432"/>
      <c r="J86" s="432"/>
    </row>
    <row r="87" spans="1:10" s="298" customFormat="1" x14ac:dyDescent="0.35">
      <c r="A87" s="715"/>
      <c r="B87" s="296"/>
      <c r="C87" s="430"/>
      <c r="D87" s="430"/>
      <c r="E87" s="430"/>
      <c r="F87" s="430"/>
      <c r="G87" s="430"/>
      <c r="H87" s="431"/>
      <c r="I87" s="432"/>
      <c r="J87" s="432"/>
    </row>
    <row r="88" spans="1:10" s="298" customFormat="1" x14ac:dyDescent="0.35">
      <c r="A88" s="715"/>
      <c r="B88" s="296"/>
      <c r="C88" s="430"/>
      <c r="D88" s="430"/>
      <c r="E88" s="430"/>
      <c r="F88" s="430"/>
      <c r="G88" s="430"/>
      <c r="H88" s="431"/>
      <c r="I88" s="432"/>
      <c r="J88" s="432"/>
    </row>
    <row r="89" spans="1:10" s="298" customFormat="1" x14ac:dyDescent="0.35">
      <c r="A89" s="715"/>
      <c r="B89" s="296"/>
      <c r="C89" s="430"/>
      <c r="D89" s="430"/>
      <c r="E89" s="430"/>
      <c r="F89" s="430"/>
      <c r="G89" s="430"/>
      <c r="H89" s="431"/>
      <c r="I89" s="432"/>
      <c r="J89" s="432"/>
    </row>
    <row r="90" spans="1:10" s="298" customFormat="1" x14ac:dyDescent="0.35">
      <c r="A90" s="715"/>
      <c r="B90" s="296"/>
      <c r="C90" s="430"/>
      <c r="D90" s="430"/>
      <c r="E90" s="430"/>
      <c r="F90" s="430"/>
      <c r="G90" s="430"/>
      <c r="H90" s="431"/>
      <c r="I90" s="432"/>
      <c r="J90" s="432"/>
    </row>
    <row r="91" spans="1:10" s="298" customFormat="1" x14ac:dyDescent="0.35">
      <c r="A91" s="715"/>
      <c r="B91" s="296"/>
      <c r="C91" s="430"/>
      <c r="D91" s="430"/>
      <c r="E91" s="430"/>
      <c r="F91" s="430"/>
      <c r="G91" s="430"/>
      <c r="H91" s="431"/>
      <c r="I91" s="432"/>
      <c r="J91" s="432"/>
    </row>
    <row r="92" spans="1:10" ht="15" customHeight="1" x14ac:dyDescent="0.35">
      <c r="A92" s="713"/>
      <c r="B92" s="714"/>
      <c r="C92" s="426"/>
      <c r="D92" s="426"/>
      <c r="E92" s="426"/>
      <c r="F92" s="426"/>
      <c r="G92" s="426"/>
      <c r="H92" s="459"/>
      <c r="I92" s="394"/>
      <c r="J92" s="394"/>
    </row>
    <row r="93" spans="1:10" x14ac:dyDescent="0.35">
      <c r="A93" s="713"/>
      <c r="B93" s="714"/>
      <c r="C93" s="426"/>
      <c r="D93" s="426"/>
      <c r="E93" s="426"/>
      <c r="F93" s="426"/>
      <c r="G93" s="426"/>
      <c r="H93" s="459"/>
      <c r="I93" s="394"/>
      <c r="J93" s="394"/>
    </row>
    <row r="94" spans="1:10" x14ac:dyDescent="0.35">
      <c r="A94" s="713"/>
      <c r="B94" s="714"/>
      <c r="C94" s="426"/>
      <c r="D94" s="426"/>
      <c r="E94" s="426"/>
      <c r="F94" s="426"/>
      <c r="G94" s="426"/>
      <c r="H94" s="459"/>
      <c r="I94" s="394"/>
      <c r="J94" s="394"/>
    </row>
    <row r="95" spans="1:10" x14ac:dyDescent="0.35">
      <c r="A95" s="713"/>
      <c r="B95" s="714"/>
      <c r="C95" s="426"/>
      <c r="D95" s="426"/>
      <c r="E95" s="426"/>
      <c r="F95" s="426"/>
      <c r="G95" s="426"/>
      <c r="H95" s="459"/>
      <c r="I95" s="394"/>
      <c r="J95" s="394"/>
    </row>
    <row r="96" spans="1:10" x14ac:dyDescent="0.35">
      <c r="A96" s="713"/>
      <c r="B96" s="714"/>
      <c r="C96" s="426"/>
      <c r="D96" s="426"/>
      <c r="E96" s="426"/>
      <c r="F96" s="426"/>
      <c r="G96" s="426"/>
      <c r="H96" s="459"/>
      <c r="I96" s="394"/>
      <c r="J96" s="394"/>
    </row>
    <row r="97" spans="1:11" x14ac:dyDescent="0.35">
      <c r="A97" s="713"/>
      <c r="B97" s="714"/>
      <c r="C97" s="426"/>
      <c r="D97" s="426"/>
      <c r="E97" s="426"/>
      <c r="F97" s="426"/>
      <c r="G97" s="426"/>
      <c r="H97" s="459"/>
      <c r="I97" s="394"/>
      <c r="J97" s="394"/>
    </row>
    <row r="98" spans="1:11" x14ac:dyDescent="0.35">
      <c r="A98" s="713"/>
      <c r="B98" s="714"/>
      <c r="C98" s="426"/>
      <c r="D98" s="426"/>
      <c r="E98" s="426"/>
      <c r="F98" s="426"/>
      <c r="G98" s="426"/>
      <c r="H98" s="459"/>
      <c r="I98" s="394"/>
      <c r="J98" s="394"/>
    </row>
    <row r="99" spans="1:11" x14ac:dyDescent="0.35">
      <c r="A99" s="713"/>
      <c r="B99" s="714"/>
      <c r="C99" s="426"/>
      <c r="D99" s="426"/>
      <c r="E99" s="426"/>
      <c r="F99" s="426"/>
      <c r="G99" s="426"/>
      <c r="H99" s="459"/>
      <c r="I99" s="394"/>
      <c r="J99" s="394"/>
    </row>
    <row r="100" spans="1:11" x14ac:dyDescent="0.35">
      <c r="A100" s="713"/>
      <c r="B100" s="714"/>
      <c r="C100" s="426"/>
      <c r="D100" s="426"/>
      <c r="E100" s="426"/>
      <c r="F100" s="426"/>
      <c r="G100" s="426"/>
      <c r="H100" s="459"/>
      <c r="I100" s="394"/>
      <c r="J100" s="394"/>
    </row>
    <row r="101" spans="1:11" x14ac:dyDescent="0.35">
      <c r="A101" s="713"/>
      <c r="B101" s="714"/>
      <c r="C101" s="426"/>
      <c r="D101" s="426"/>
      <c r="E101" s="426"/>
      <c r="F101" s="426"/>
      <c r="G101" s="426"/>
      <c r="H101" s="459"/>
      <c r="I101" s="394"/>
      <c r="J101" s="394"/>
    </row>
    <row r="102" spans="1:11" x14ac:dyDescent="0.35">
      <c r="A102" s="713"/>
      <c r="B102" s="714"/>
      <c r="C102" s="426"/>
      <c r="D102" s="426"/>
      <c r="E102" s="426"/>
      <c r="F102" s="426"/>
      <c r="G102" s="426"/>
      <c r="H102" s="459"/>
      <c r="I102" s="394"/>
      <c r="J102" s="394"/>
    </row>
    <row r="103" spans="1:11" x14ac:dyDescent="0.35">
      <c r="A103" s="713"/>
      <c r="B103" s="714"/>
      <c r="C103" s="426"/>
      <c r="D103" s="426"/>
      <c r="E103" s="426"/>
      <c r="F103" s="426"/>
      <c r="G103" s="426"/>
      <c r="H103" s="459"/>
      <c r="I103" s="394"/>
      <c r="J103" s="394"/>
    </row>
    <row r="104" spans="1:11" x14ac:dyDescent="0.35">
      <c r="A104" s="713"/>
      <c r="B104" s="714"/>
      <c r="C104" s="426"/>
      <c r="D104" s="426"/>
      <c r="E104" s="426"/>
      <c r="F104" s="426"/>
      <c r="G104" s="426"/>
      <c r="H104" s="459"/>
      <c r="I104" s="394"/>
      <c r="J104" s="394"/>
    </row>
    <row r="105" spans="1:11" x14ac:dyDescent="0.35">
      <c r="A105" s="713"/>
      <c r="B105" s="714"/>
      <c r="C105" s="426"/>
      <c r="D105" s="426"/>
      <c r="E105" s="426"/>
      <c r="F105" s="426"/>
      <c r="G105" s="426"/>
      <c r="H105" s="459"/>
      <c r="I105" s="394"/>
      <c r="J105" s="394"/>
    </row>
    <row r="106" spans="1:11" x14ac:dyDescent="0.35">
      <c r="A106" s="713"/>
      <c r="B106" s="714"/>
      <c r="C106" s="426"/>
      <c r="D106" s="426"/>
      <c r="E106" s="426"/>
      <c r="F106" s="426"/>
      <c r="G106" s="426"/>
      <c r="H106" s="459"/>
      <c r="I106" s="394"/>
      <c r="J106" s="394"/>
    </row>
    <row r="107" spans="1:11" x14ac:dyDescent="0.35">
      <c r="A107" s="713"/>
      <c r="B107" s="714"/>
      <c r="C107" s="426"/>
      <c r="D107" s="426"/>
      <c r="E107" s="426"/>
      <c r="F107" s="426"/>
      <c r="G107" s="426"/>
      <c r="H107" s="459"/>
      <c r="I107" s="394"/>
      <c r="J107" s="394"/>
    </row>
    <row r="108" spans="1:11" x14ac:dyDescent="0.35">
      <c r="A108" s="713"/>
      <c r="B108" s="714"/>
      <c r="C108" s="426"/>
      <c r="D108" s="426"/>
      <c r="E108" s="426"/>
      <c r="F108" s="426"/>
      <c r="G108" s="426"/>
      <c r="H108" s="459"/>
      <c r="I108" s="394"/>
      <c r="J108" s="394"/>
    </row>
    <row r="109" spans="1:11" x14ac:dyDescent="0.35">
      <c r="A109" s="713"/>
      <c r="B109" s="714"/>
      <c r="C109" s="426"/>
      <c r="D109" s="426"/>
      <c r="E109" s="426"/>
      <c r="F109" s="426"/>
      <c r="G109" s="426"/>
      <c r="H109" s="459"/>
      <c r="I109" s="394"/>
      <c r="J109" s="394"/>
    </row>
    <row r="110" spans="1:11" x14ac:dyDescent="0.35">
      <c r="K110" s="631"/>
    </row>
  </sheetData>
  <sheetProtection algorithmName="SHA-512" hashValue="UHq0u0mJwTFOpspgs6beVcLaUw1zvtQLsfFlR7VZeSaFIPLAa2ckFARRiyTTIY5GbdTlIsVa1fYGPJqU4WLO1Q==" saltValue="VYY3oG5GXY8wAB6VS/48cg==" spinCount="100000" sheet="1" objects="1" scenarios="1" selectLockedCells="1" selectUnlockedCells="1"/>
  <mergeCells count="16">
    <mergeCell ref="A3:G3"/>
    <mergeCell ref="A7:J7"/>
    <mergeCell ref="A10:D10"/>
    <mergeCell ref="E10:J10"/>
    <mergeCell ref="A11:D12"/>
    <mergeCell ref="E11:J12"/>
    <mergeCell ref="I83:I84"/>
    <mergeCell ref="B15:H15"/>
    <mergeCell ref="I15:I16"/>
    <mergeCell ref="J15:J16"/>
    <mergeCell ref="J83:J84"/>
    <mergeCell ref="I39:J39"/>
    <mergeCell ref="I36:J36"/>
    <mergeCell ref="I38:J38"/>
    <mergeCell ref="I40:J40"/>
    <mergeCell ref="B83:H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51"/>
  <sheetViews>
    <sheetView showGridLines="0" topLeftCell="A4" zoomScale="70" zoomScaleNormal="70" workbookViewId="0">
      <selection activeCell="M25" sqref="M25"/>
    </sheetView>
  </sheetViews>
  <sheetFormatPr defaultRowHeight="14.5" x14ac:dyDescent="0.35"/>
  <cols>
    <col min="1" max="1" width="9" customWidth="1"/>
    <col min="2" max="2" width="33" customWidth="1"/>
    <col min="3" max="3" width="8.81640625" customWidth="1"/>
    <col min="4" max="4" width="16.1796875" customWidth="1"/>
    <col min="5" max="5" width="21.453125" customWidth="1"/>
    <col min="6" max="6" width="11.1796875" customWidth="1"/>
    <col min="7" max="7" width="33" customWidth="1"/>
    <col min="8" max="8" width="10" customWidth="1"/>
    <col min="9" max="9" width="19.1796875" bestFit="1" customWidth="1"/>
    <col min="10" max="10" width="29.81640625" bestFit="1" customWidth="1"/>
    <col min="11" max="11" width="20.1796875" bestFit="1" customWidth="1"/>
    <col min="12" max="13" width="19.81640625" bestFit="1" customWidth="1"/>
    <col min="14" max="14" width="17.1796875" bestFit="1" customWidth="1"/>
    <col min="16" max="16" width="13" bestFit="1" customWidth="1"/>
  </cols>
  <sheetData>
    <row r="1" spans="1:21" ht="5.25" customHeight="1" x14ac:dyDescent="0.35">
      <c r="M1" t="s">
        <v>545</v>
      </c>
    </row>
    <row r="2" spans="1:21" ht="15" customHeight="1" x14ac:dyDescent="0.35">
      <c r="A2" s="1521" t="s">
        <v>305</v>
      </c>
      <c r="B2" s="1521"/>
      <c r="C2" s="1521"/>
      <c r="D2" s="1521"/>
      <c r="E2" s="1521"/>
      <c r="F2" s="1521"/>
      <c r="G2" s="1521"/>
      <c r="H2" s="1521"/>
      <c r="I2" s="1521"/>
      <c r="J2" s="1521"/>
    </row>
    <row r="3" spans="1:21" ht="15" customHeight="1" x14ac:dyDescent="0.35">
      <c r="A3" s="310"/>
      <c r="B3" s="310"/>
      <c r="C3" s="310"/>
      <c r="D3" s="310"/>
      <c r="E3" s="310"/>
      <c r="F3" s="310"/>
      <c r="G3" s="310"/>
      <c r="H3" s="310"/>
      <c r="I3" s="310"/>
      <c r="J3" s="310"/>
    </row>
    <row r="4" spans="1:21" ht="8.25" customHeight="1" x14ac:dyDescent="0.35">
      <c r="A4" s="277"/>
      <c r="B4" s="277"/>
      <c r="C4" s="277"/>
      <c r="D4" s="277"/>
      <c r="E4" s="277"/>
      <c r="F4" s="277"/>
      <c r="G4" s="277"/>
      <c r="H4" s="277"/>
      <c r="I4" s="277"/>
      <c r="J4" s="277"/>
    </row>
    <row r="5" spans="1:21" ht="8.25" customHeight="1" x14ac:dyDescent="0.35">
      <c r="A5" s="277"/>
      <c r="B5" s="277"/>
      <c r="C5" s="277"/>
      <c r="D5" s="277"/>
      <c r="E5" s="277"/>
      <c r="F5" s="277"/>
      <c r="G5" s="277"/>
      <c r="H5" s="277"/>
      <c r="I5" s="277"/>
      <c r="J5" s="277"/>
    </row>
    <row r="6" spans="1:21" ht="15" customHeight="1" x14ac:dyDescent="0.35">
      <c r="A6" s="1521" t="s">
        <v>558</v>
      </c>
      <c r="B6" s="1521"/>
      <c r="C6" s="1521"/>
      <c r="D6" s="1521"/>
      <c r="E6" s="1521"/>
      <c r="F6" s="1521"/>
      <c r="G6" s="1521"/>
      <c r="H6" s="278"/>
      <c r="I6" s="279"/>
      <c r="J6" s="279"/>
    </row>
    <row r="7" spans="1:21" ht="4.5" customHeight="1" x14ac:dyDescent="0.35">
      <c r="A7" s="19"/>
      <c r="B7" s="19"/>
      <c r="C7" s="19"/>
      <c r="D7" s="19"/>
      <c r="E7" s="19"/>
      <c r="F7" s="19"/>
      <c r="G7" s="19"/>
      <c r="H7" s="19"/>
      <c r="I7" s="47"/>
      <c r="J7" s="47"/>
    </row>
    <row r="8" spans="1:21" ht="15.5" x14ac:dyDescent="0.35">
      <c r="A8" s="1517" t="s">
        <v>734</v>
      </c>
      <c r="B8" s="1517"/>
      <c r="C8" s="1517"/>
      <c r="D8" s="1517"/>
      <c r="E8" s="1517"/>
      <c r="F8" s="1517"/>
      <c r="G8" s="1517"/>
      <c r="H8" s="1517"/>
      <c r="I8" s="1517"/>
      <c r="J8" s="1517"/>
    </row>
    <row r="9" spans="1:21" ht="5.25" customHeight="1" x14ac:dyDescent="0.35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21" x14ac:dyDescent="0.35">
      <c r="A10" s="1529" t="s">
        <v>306</v>
      </c>
      <c r="B10" s="1529"/>
      <c r="C10" s="1529"/>
      <c r="D10" s="1529"/>
      <c r="E10" s="1529"/>
      <c r="F10" s="1529"/>
      <c r="G10" s="1529"/>
      <c r="H10" s="17"/>
      <c r="I10" s="18"/>
      <c r="J10" s="18"/>
    </row>
    <row r="11" spans="1:21" x14ac:dyDescent="0.35">
      <c r="A11" s="1534" t="s">
        <v>105</v>
      </c>
      <c r="B11" s="1534"/>
      <c r="C11" s="1534"/>
      <c r="D11" s="1534"/>
      <c r="E11" s="1534"/>
      <c r="F11" s="1534"/>
      <c r="G11" s="1534"/>
      <c r="H11" s="1534"/>
      <c r="I11" s="1534"/>
      <c r="J11" s="1534"/>
    </row>
    <row r="12" spans="1:21" ht="3" customHeight="1" thickBot="1" x14ac:dyDescent="0.4">
      <c r="A12" s="273"/>
      <c r="B12" s="273"/>
      <c r="C12" s="273"/>
      <c r="D12" s="273"/>
      <c r="E12" s="273"/>
      <c r="F12" s="273"/>
      <c r="G12" s="273"/>
      <c r="H12" s="273"/>
      <c r="I12" s="273"/>
      <c r="J12" s="273"/>
    </row>
    <row r="13" spans="1:21" ht="16.5" customHeight="1" thickTop="1" thickBot="1" x14ac:dyDescent="0.4">
      <c r="A13" s="1523" t="s">
        <v>4</v>
      </c>
      <c r="B13" s="1525" t="s">
        <v>73</v>
      </c>
      <c r="C13" s="344"/>
      <c r="D13" s="1530" t="s">
        <v>5</v>
      </c>
      <c r="E13" s="1531"/>
      <c r="F13" s="1523" t="s">
        <v>4</v>
      </c>
      <c r="G13" s="1525" t="s">
        <v>6</v>
      </c>
      <c r="H13" s="344"/>
      <c r="I13" s="1530" t="s">
        <v>5</v>
      </c>
      <c r="J13" s="1531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</row>
    <row r="14" spans="1:21" ht="16" thickBot="1" x14ac:dyDescent="0.4">
      <c r="A14" s="1524"/>
      <c r="B14" s="1526"/>
      <c r="C14" s="345"/>
      <c r="D14" s="346" t="s">
        <v>7</v>
      </c>
      <c r="E14" s="347" t="s">
        <v>8</v>
      </c>
      <c r="F14" s="1524"/>
      <c r="G14" s="1526"/>
      <c r="H14" s="345"/>
      <c r="I14" s="346" t="s">
        <v>7</v>
      </c>
      <c r="J14" s="347" t="s">
        <v>8</v>
      </c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</row>
    <row r="15" spans="1:21" ht="17.25" customHeight="1" thickTop="1" x14ac:dyDescent="0.35">
      <c r="A15" s="348"/>
      <c r="B15" s="848" t="s">
        <v>97</v>
      </c>
      <c r="C15" s="848"/>
      <c r="D15" s="849"/>
      <c r="E15" s="350"/>
      <c r="F15" s="348"/>
      <c r="G15" s="349" t="s">
        <v>9</v>
      </c>
      <c r="H15" s="349"/>
      <c r="I15" s="351"/>
      <c r="J15" s="352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</row>
    <row r="16" spans="1:21" ht="18" customHeight="1" x14ac:dyDescent="0.35">
      <c r="A16" s="353"/>
      <c r="B16" s="850" t="s">
        <v>74</v>
      </c>
      <c r="C16" s="850"/>
      <c r="D16" s="851">
        <v>30405750</v>
      </c>
      <c r="E16" s="356"/>
      <c r="F16" s="353"/>
      <c r="G16" s="357" t="s">
        <v>95</v>
      </c>
      <c r="H16" s="358"/>
      <c r="I16" s="355">
        <f>'Mod. 4'!R11</f>
        <v>43500229</v>
      </c>
      <c r="J16" s="359"/>
      <c r="K16" s="420"/>
      <c r="L16" s="631"/>
      <c r="M16" s="420"/>
      <c r="N16" s="420"/>
      <c r="O16" s="420"/>
      <c r="P16" s="420"/>
      <c r="Q16" s="420"/>
      <c r="R16" s="420"/>
      <c r="S16" s="420"/>
      <c r="T16" s="420"/>
      <c r="U16" s="420"/>
    </row>
    <row r="17" spans="1:21" ht="17.25" customHeight="1" thickBot="1" x14ac:dyDescent="0.4">
      <c r="A17" s="353"/>
      <c r="B17" s="852" t="s">
        <v>75</v>
      </c>
      <c r="C17" s="852"/>
      <c r="D17" s="851">
        <v>15651</v>
      </c>
      <c r="E17" s="356"/>
      <c r="F17" s="353"/>
      <c r="G17" s="357" t="s">
        <v>96</v>
      </c>
      <c r="H17" s="360"/>
      <c r="I17" s="361">
        <f>'Mod. 4'!R55</f>
        <v>3322926</v>
      </c>
      <c r="J17" s="951">
        <f>SUM(I16:I17)</f>
        <v>46823155</v>
      </c>
      <c r="K17" s="1478">
        <f>[1]Anual!$H$82</f>
        <v>46823155</v>
      </c>
      <c r="L17" s="631"/>
      <c r="M17" s="631"/>
      <c r="N17" s="420"/>
      <c r="O17" s="420"/>
      <c r="P17" s="420"/>
      <c r="Q17" s="420"/>
      <c r="R17" s="420"/>
      <c r="S17" s="420"/>
      <c r="T17" s="420"/>
      <c r="U17" s="420"/>
    </row>
    <row r="18" spans="1:21" ht="18" customHeight="1" thickBot="1" x14ac:dyDescent="0.4">
      <c r="A18" s="353"/>
      <c r="B18" s="852" t="s">
        <v>76</v>
      </c>
      <c r="C18" s="853"/>
      <c r="D18" s="854">
        <v>863</v>
      </c>
      <c r="E18" s="951">
        <f>SUM(D16:D18)</f>
        <v>30422264</v>
      </c>
      <c r="F18" s="353"/>
      <c r="G18" s="360"/>
      <c r="H18" s="360"/>
      <c r="I18" s="363"/>
      <c r="J18" s="953"/>
      <c r="K18" s="1478"/>
      <c r="L18" s="420"/>
      <c r="M18" s="420"/>
      <c r="N18" s="420"/>
      <c r="O18" s="420"/>
      <c r="P18" s="420"/>
      <c r="Q18" s="420"/>
      <c r="R18" s="420"/>
      <c r="S18" s="420"/>
      <c r="T18" s="420"/>
      <c r="U18" s="420"/>
    </row>
    <row r="19" spans="1:21" ht="18" customHeight="1" x14ac:dyDescent="0.35">
      <c r="A19" s="353"/>
      <c r="B19" s="853"/>
      <c r="C19" s="853"/>
      <c r="D19" s="851"/>
      <c r="E19" s="953"/>
      <c r="F19" s="353"/>
      <c r="G19" s="358" t="s">
        <v>75</v>
      </c>
      <c r="H19" s="360"/>
      <c r="I19" s="363"/>
      <c r="J19" s="952"/>
      <c r="K19" s="1479"/>
      <c r="L19" s="563"/>
      <c r="M19" s="563"/>
      <c r="N19" s="563"/>
      <c r="O19" s="563"/>
      <c r="P19" s="563"/>
      <c r="Q19" s="420"/>
      <c r="R19" s="420"/>
      <c r="S19" s="420"/>
      <c r="T19" s="420"/>
      <c r="U19" s="420"/>
    </row>
    <row r="20" spans="1:21" ht="18" customHeight="1" x14ac:dyDescent="0.35">
      <c r="A20" s="353"/>
      <c r="B20" s="855" t="s">
        <v>83</v>
      </c>
      <c r="C20" s="855"/>
      <c r="D20" s="851"/>
      <c r="E20" s="953"/>
      <c r="F20" s="353"/>
      <c r="G20" s="365" t="s">
        <v>90</v>
      </c>
      <c r="H20" s="366"/>
      <c r="I20" s="355">
        <f>'Mod. 12b'!H25</f>
        <v>6777881</v>
      </c>
      <c r="J20" s="952"/>
      <c r="K20" s="1479"/>
      <c r="L20" s="490"/>
      <c r="M20" s="490"/>
      <c r="N20" s="490"/>
      <c r="O20" s="563"/>
      <c r="P20" s="563"/>
      <c r="Q20" s="420"/>
      <c r="R20" s="420"/>
      <c r="S20" s="420"/>
      <c r="T20" s="420"/>
      <c r="U20" s="420"/>
    </row>
    <row r="21" spans="1:21" ht="18" customHeight="1" thickBot="1" x14ac:dyDescent="0.4">
      <c r="A21" s="353"/>
      <c r="B21" s="856" t="s">
        <v>81</v>
      </c>
      <c r="C21" s="855"/>
      <c r="D21" s="1450">
        <v>58</v>
      </c>
      <c r="E21" s="953"/>
      <c r="F21" s="353"/>
      <c r="G21" s="368" t="s">
        <v>89</v>
      </c>
      <c r="H21" s="369"/>
      <c r="I21" s="361">
        <f>'Mod. 12b'!N25</f>
        <v>0</v>
      </c>
      <c r="J21" s="951">
        <f>SUM(I20:I21)</f>
        <v>6777881</v>
      </c>
      <c r="K21" s="1480">
        <f>J21-E31</f>
        <v>24316</v>
      </c>
      <c r="L21" s="1243"/>
      <c r="M21" s="490"/>
      <c r="N21" s="490"/>
      <c r="O21" s="563"/>
      <c r="P21" s="563"/>
      <c r="Q21" s="420"/>
      <c r="R21" s="420"/>
      <c r="S21" s="420"/>
      <c r="T21" s="420"/>
      <c r="U21" s="420"/>
    </row>
    <row r="22" spans="1:21" ht="17.25" customHeight="1" thickBot="1" x14ac:dyDescent="0.4">
      <c r="A22" s="353"/>
      <c r="B22" s="856" t="s">
        <v>826</v>
      </c>
      <c r="C22" s="853"/>
      <c r="D22" s="854">
        <v>2000000</v>
      </c>
      <c r="E22" s="953"/>
      <c r="F22" s="353"/>
      <c r="G22" s="370"/>
      <c r="H22" s="370"/>
      <c r="I22" s="363"/>
      <c r="J22" s="953"/>
      <c r="K22" s="1479"/>
      <c r="L22" s="1001"/>
      <c r="M22" s="490"/>
      <c r="N22" s="490"/>
      <c r="O22" s="563"/>
      <c r="P22" s="563"/>
      <c r="Q22" s="420"/>
      <c r="R22" s="420"/>
      <c r="S22" s="420"/>
      <c r="T22" s="420"/>
      <c r="U22" s="420"/>
    </row>
    <row r="23" spans="1:21" ht="18" customHeight="1" x14ac:dyDescent="0.35">
      <c r="A23" s="353"/>
      <c r="B23" s="857" t="s">
        <v>86</v>
      </c>
      <c r="C23" s="853"/>
      <c r="D23" s="851">
        <f>SUM(D21:D22)</f>
        <v>2000058</v>
      </c>
      <c r="E23" s="953"/>
      <c r="F23" s="353"/>
      <c r="G23" s="369" t="s">
        <v>91</v>
      </c>
      <c r="H23" s="360"/>
      <c r="I23" s="363"/>
      <c r="J23" s="953"/>
      <c r="K23" s="1479"/>
      <c r="L23" s="1001"/>
      <c r="M23" s="1001"/>
      <c r="N23" s="490"/>
      <c r="O23" s="563"/>
      <c r="P23" s="563"/>
      <c r="Q23" s="420"/>
      <c r="R23" s="420"/>
      <c r="S23" s="420"/>
      <c r="T23" s="420"/>
      <c r="U23" s="420"/>
    </row>
    <row r="24" spans="1:21" ht="18" customHeight="1" x14ac:dyDescent="0.35">
      <c r="A24" s="353"/>
      <c r="B24" s="858"/>
      <c r="C24" s="858"/>
      <c r="D24" s="851"/>
      <c r="E24" s="953"/>
      <c r="F24" s="353"/>
      <c r="G24" s="357" t="s">
        <v>552</v>
      </c>
      <c r="H24" s="360"/>
      <c r="I24" s="355">
        <v>0</v>
      </c>
      <c r="J24" s="952"/>
      <c r="K24" s="1479"/>
      <c r="L24" s="1001"/>
      <c r="M24" s="563"/>
      <c r="N24" s="1001"/>
      <c r="O24" s="563"/>
      <c r="P24" s="490"/>
      <c r="Q24" s="420"/>
      <c r="R24" s="420"/>
      <c r="S24" s="420"/>
      <c r="T24" s="420"/>
      <c r="U24" s="420"/>
    </row>
    <row r="25" spans="1:21" ht="18" customHeight="1" x14ac:dyDescent="0.35">
      <c r="A25" s="353"/>
      <c r="B25" s="859" t="s">
        <v>10</v>
      </c>
      <c r="C25" s="853"/>
      <c r="D25" s="851"/>
      <c r="E25" s="953"/>
      <c r="F25" s="353"/>
      <c r="G25" s="357" t="s">
        <v>93</v>
      </c>
      <c r="H25" s="360"/>
      <c r="I25" s="355">
        <v>0</v>
      </c>
      <c r="J25" s="952"/>
      <c r="K25" s="1479"/>
      <c r="L25" s="1001"/>
      <c r="M25" s="490"/>
      <c r="N25" s="490"/>
      <c r="O25" s="563"/>
      <c r="P25" s="563"/>
      <c r="Q25" s="420"/>
      <c r="R25" s="420"/>
      <c r="S25" s="420"/>
      <c r="T25" s="420"/>
      <c r="U25" s="420"/>
    </row>
    <row r="26" spans="1:21" ht="17.25" customHeight="1" thickBot="1" x14ac:dyDescent="0.4">
      <c r="A26" s="353"/>
      <c r="B26" s="852" t="s">
        <v>87</v>
      </c>
      <c r="C26" s="853"/>
      <c r="D26" s="1450">
        <v>46021374.659999996</v>
      </c>
      <c r="E26" s="953"/>
      <c r="F26" s="353"/>
      <c r="G26" s="357" t="s">
        <v>94</v>
      </c>
      <c r="H26" s="360"/>
      <c r="I26" s="361">
        <f>'Mod. 13B'!D31</f>
        <v>0</v>
      </c>
      <c r="J26" s="951">
        <f>SUM(I24:I26)</f>
        <v>0</v>
      </c>
      <c r="K26" s="1480"/>
      <c r="L26" s="1001"/>
      <c r="M26" s="563"/>
      <c r="N26" s="490"/>
      <c r="O26" s="563"/>
      <c r="P26" s="563"/>
      <c r="Q26" s="420"/>
      <c r="R26" s="420"/>
      <c r="S26" s="420"/>
      <c r="T26" s="420"/>
      <c r="U26" s="420"/>
    </row>
    <row r="27" spans="1:21" ht="17.25" customHeight="1" thickBot="1" x14ac:dyDescent="0.4">
      <c r="A27" s="353"/>
      <c r="B27" s="852" t="s">
        <v>88</v>
      </c>
      <c r="C27" s="853"/>
      <c r="D27" s="854">
        <v>7473653.3399999999</v>
      </c>
      <c r="E27" s="951">
        <f>SUM(D26:D27)</f>
        <v>53495028</v>
      </c>
      <c r="F27" s="353"/>
      <c r="G27" s="364"/>
      <c r="H27" s="360"/>
      <c r="I27" s="363"/>
      <c r="J27" s="952"/>
      <c r="K27" s="1480"/>
      <c r="L27" s="1001"/>
      <c r="M27" s="563"/>
      <c r="N27" s="563"/>
      <c r="O27" s="563"/>
      <c r="P27" s="563"/>
      <c r="Q27" s="420"/>
      <c r="R27" s="420"/>
      <c r="S27" s="420"/>
      <c r="T27" s="420"/>
      <c r="U27" s="420"/>
    </row>
    <row r="28" spans="1:21" ht="18" customHeight="1" x14ac:dyDescent="0.35">
      <c r="A28" s="353"/>
      <c r="B28" s="853"/>
      <c r="C28" s="853"/>
      <c r="D28" s="851"/>
      <c r="E28" s="953"/>
      <c r="F28" s="353"/>
      <c r="G28" s="369" t="s">
        <v>98</v>
      </c>
      <c r="H28" s="369"/>
      <c r="I28" s="363"/>
      <c r="J28" s="356"/>
      <c r="K28" s="1479"/>
      <c r="L28" s="1001"/>
      <c r="M28" s="563"/>
      <c r="N28" s="563"/>
      <c r="O28" s="563"/>
      <c r="P28" s="563"/>
      <c r="Q28" s="420"/>
      <c r="R28" s="420"/>
      <c r="S28" s="420"/>
      <c r="T28" s="420"/>
      <c r="U28" s="420"/>
    </row>
    <row r="29" spans="1:21" ht="18" customHeight="1" x14ac:dyDescent="0.35">
      <c r="A29" s="353"/>
      <c r="B29" s="857" t="s">
        <v>75</v>
      </c>
      <c r="C29" s="853"/>
      <c r="D29" s="851"/>
      <c r="E29" s="953"/>
      <c r="F29" s="353"/>
      <c r="G29" s="354" t="s">
        <v>74</v>
      </c>
      <c r="H29" s="354"/>
      <c r="I29" s="851">
        <f>D16+E27-J17</f>
        <v>37077623</v>
      </c>
      <c r="J29" s="356"/>
      <c r="K29" s="1479"/>
      <c r="L29" s="1001"/>
      <c r="M29" s="563"/>
      <c r="N29" s="563"/>
      <c r="O29" s="563"/>
      <c r="P29" s="563"/>
      <c r="Q29" s="420"/>
      <c r="R29" s="420"/>
      <c r="S29" s="420"/>
      <c r="T29" s="420"/>
      <c r="U29" s="420"/>
    </row>
    <row r="30" spans="1:21" ht="18" customHeight="1" x14ac:dyDescent="0.35">
      <c r="A30" s="353"/>
      <c r="B30" s="860" t="s">
        <v>90</v>
      </c>
      <c r="C30" s="861"/>
      <c r="D30" s="851">
        <f>'Mod. 12a'!G26</f>
        <v>6753565</v>
      </c>
      <c r="E30" s="953"/>
      <c r="F30" s="353"/>
      <c r="G30" s="357" t="s">
        <v>75</v>
      </c>
      <c r="H30" s="357"/>
      <c r="I30" s="355">
        <f>D17+E31-J21</f>
        <v>-8665</v>
      </c>
      <c r="J30" s="356"/>
      <c r="K30" s="1481"/>
      <c r="L30" s="1002"/>
      <c r="M30" s="1002"/>
      <c r="N30" s="1002"/>
      <c r="O30" s="563"/>
      <c r="P30" s="563"/>
      <c r="Q30" s="420"/>
      <c r="R30" s="420"/>
      <c r="S30" s="420"/>
      <c r="T30" s="420"/>
      <c r="U30" s="420"/>
    </row>
    <row r="31" spans="1:21" ht="17.25" customHeight="1" thickBot="1" x14ac:dyDescent="0.4">
      <c r="A31" s="353"/>
      <c r="B31" s="862" t="s">
        <v>89</v>
      </c>
      <c r="C31" s="859"/>
      <c r="D31" s="854">
        <f>'Mod. 12a'!M26</f>
        <v>0</v>
      </c>
      <c r="E31" s="951">
        <f>SUM(D30:D31)</f>
        <v>6753565</v>
      </c>
      <c r="F31" s="353"/>
      <c r="G31" s="357" t="s">
        <v>76</v>
      </c>
      <c r="H31" s="360"/>
      <c r="I31" s="361">
        <f>+D18+E36-J26</f>
        <v>863</v>
      </c>
      <c r="J31" s="362">
        <f>SUM(I29:I31)</f>
        <v>37069821</v>
      </c>
      <c r="K31" s="1480">
        <f>J31-I36</f>
        <v>0</v>
      </c>
      <c r="L31" s="490"/>
      <c r="M31" s="490"/>
      <c r="N31" s="490"/>
      <c r="O31" s="563"/>
      <c r="P31" s="563"/>
      <c r="Q31" s="420"/>
      <c r="R31" s="420"/>
      <c r="S31" s="420"/>
      <c r="T31" s="420"/>
      <c r="U31" s="420"/>
    </row>
    <row r="32" spans="1:21" ht="18" customHeight="1" x14ac:dyDescent="0.35">
      <c r="A32" s="353"/>
      <c r="B32" s="853"/>
      <c r="C32" s="853"/>
      <c r="D32" s="851"/>
      <c r="E32" s="953"/>
      <c r="F32" s="353"/>
      <c r="G32" s="364" t="s">
        <v>83</v>
      </c>
      <c r="H32" s="360"/>
      <c r="I32" s="363"/>
      <c r="J32" s="881"/>
      <c r="K32" s="631"/>
      <c r="L32" s="490"/>
      <c r="M32" s="563"/>
      <c r="N32" s="490"/>
      <c r="O32" s="563"/>
      <c r="P32" s="563"/>
      <c r="Q32" s="420"/>
      <c r="R32" s="420"/>
      <c r="S32" s="420"/>
      <c r="T32" s="420"/>
      <c r="U32" s="420"/>
    </row>
    <row r="33" spans="1:21" ht="18" customHeight="1" x14ac:dyDescent="0.35">
      <c r="A33" s="353"/>
      <c r="B33" s="859" t="s">
        <v>91</v>
      </c>
      <c r="C33" s="853"/>
      <c r="D33" s="851"/>
      <c r="E33" s="953"/>
      <c r="F33" s="353"/>
      <c r="G33" s="367" t="s">
        <v>81</v>
      </c>
      <c r="H33" s="364"/>
      <c r="I33" s="1406">
        <f>4393+58</f>
        <v>4451</v>
      </c>
      <c r="J33" s="882"/>
      <c r="K33" s="490"/>
      <c r="L33" s="1243"/>
      <c r="M33" s="563"/>
      <c r="N33" s="563"/>
      <c r="O33" s="563"/>
      <c r="P33" s="563"/>
      <c r="Q33" s="420"/>
      <c r="R33" s="420"/>
      <c r="S33" s="420"/>
      <c r="T33" s="420"/>
      <c r="U33" s="420"/>
    </row>
    <row r="34" spans="1:21" ht="18" customHeight="1" x14ac:dyDescent="0.35">
      <c r="A34" s="353"/>
      <c r="B34" s="852" t="s">
        <v>552</v>
      </c>
      <c r="C34" s="853"/>
      <c r="D34" s="851">
        <v>0</v>
      </c>
      <c r="E34" s="953"/>
      <c r="F34" s="353"/>
      <c r="G34" s="367" t="s">
        <v>687</v>
      </c>
      <c r="H34" s="364"/>
      <c r="I34" s="1451">
        <v>2000000</v>
      </c>
      <c r="J34" s="881"/>
      <c r="K34" s="490"/>
      <c r="L34" s="490"/>
      <c r="M34" s="1236"/>
      <c r="N34" s="1236"/>
      <c r="O34" s="563"/>
      <c r="P34" s="563"/>
      <c r="Q34" s="420"/>
      <c r="R34" s="420"/>
      <c r="S34" s="420"/>
      <c r="T34" s="420"/>
      <c r="U34" s="420"/>
    </row>
    <row r="35" spans="1:21" ht="17.25" customHeight="1" thickBot="1" x14ac:dyDescent="0.4">
      <c r="A35" s="353"/>
      <c r="B35" s="852" t="s">
        <v>93</v>
      </c>
      <c r="C35" s="853"/>
      <c r="D35" s="851">
        <v>0</v>
      </c>
      <c r="E35" s="953"/>
      <c r="F35" s="353"/>
      <c r="G35" s="367" t="s">
        <v>82</v>
      </c>
      <c r="H35" s="360"/>
      <c r="I35" s="1052">
        <f>'Mod. 7C-Conc.Banc.Consoli'!K24</f>
        <v>35065370</v>
      </c>
      <c r="J35" s="881"/>
      <c r="K35" s="1237"/>
      <c r="L35" s="490"/>
      <c r="M35" s="1238"/>
      <c r="N35" s="1236"/>
      <c r="O35" s="563"/>
      <c r="P35" s="563"/>
      <c r="Q35" s="420"/>
      <c r="R35" s="420"/>
      <c r="S35" s="420"/>
      <c r="T35" s="420"/>
      <c r="U35" s="420"/>
    </row>
    <row r="36" spans="1:21" ht="17.25" customHeight="1" thickBot="1" x14ac:dyDescent="0.4">
      <c r="A36" s="353"/>
      <c r="B36" s="852" t="s">
        <v>94</v>
      </c>
      <c r="C36" s="853"/>
      <c r="D36" s="854">
        <f>'Mod. 13a'!C31</f>
        <v>0</v>
      </c>
      <c r="E36" s="951">
        <f>SUM(D34:D36)</f>
        <v>0</v>
      </c>
      <c r="F36" s="353"/>
      <c r="G36" s="358" t="s">
        <v>86</v>
      </c>
      <c r="H36" s="360"/>
      <c r="I36" s="371">
        <f>SUM(I33:I35)</f>
        <v>37069821</v>
      </c>
      <c r="J36" s="908"/>
      <c r="K36" s="1239"/>
      <c r="L36" s="1240"/>
      <c r="M36" s="1238"/>
      <c r="N36" s="1236"/>
      <c r="O36" s="563"/>
      <c r="P36" s="563"/>
      <c r="Q36" s="420"/>
      <c r="R36" s="420"/>
      <c r="S36" s="420"/>
      <c r="T36" s="420"/>
      <c r="U36" s="420"/>
    </row>
    <row r="37" spans="1:21" ht="4.5" customHeight="1" thickBot="1" x14ac:dyDescent="0.4">
      <c r="A37" s="373"/>
      <c r="B37" s="374"/>
      <c r="C37" s="374"/>
      <c r="D37" s="361"/>
      <c r="E37" s="375" t="s">
        <v>11</v>
      </c>
      <c r="F37" s="373"/>
      <c r="G37" s="376"/>
      <c r="H37" s="376"/>
      <c r="I37" s="372"/>
      <c r="J37" s="630"/>
      <c r="K37" s="1239"/>
      <c r="L37" s="1240"/>
      <c r="M37" s="563"/>
      <c r="N37" s="563"/>
      <c r="O37" s="563"/>
      <c r="P37" s="563"/>
      <c r="Q37" s="420"/>
      <c r="R37" s="420"/>
      <c r="S37" s="420"/>
      <c r="T37" s="420"/>
      <c r="U37" s="420"/>
    </row>
    <row r="38" spans="1:21" ht="17.25" customHeight="1" thickBot="1" x14ac:dyDescent="0.4">
      <c r="A38" s="377"/>
      <c r="B38" s="378" t="s">
        <v>12</v>
      </c>
      <c r="C38" s="378"/>
      <c r="D38" s="379"/>
      <c r="E38" s="380">
        <f>E36+E31+E27+E18</f>
        <v>90670857</v>
      </c>
      <c r="F38" s="381"/>
      <c r="G38" s="378" t="s">
        <v>12</v>
      </c>
      <c r="H38" s="378"/>
      <c r="I38" s="378"/>
      <c r="J38" s="1482">
        <f>J17+J21+J26+J31</f>
        <v>90670857</v>
      </c>
      <c r="K38" s="1239"/>
      <c r="L38" s="1240"/>
      <c r="M38" s="1238"/>
      <c r="N38" s="563"/>
      <c r="O38" s="563"/>
      <c r="P38" s="563"/>
      <c r="Q38" s="420"/>
      <c r="R38" s="420"/>
      <c r="S38" s="420"/>
      <c r="T38" s="420"/>
      <c r="U38" s="420"/>
    </row>
    <row r="39" spans="1:21" s="298" customFormat="1" ht="20.5" thickTop="1" x14ac:dyDescent="0.4">
      <c r="A39" s="294"/>
      <c r="B39" s="295"/>
      <c r="C39" s="295"/>
      <c r="D39" s="296"/>
      <c r="E39" s="458"/>
      <c r="F39" s="294"/>
      <c r="G39" s="295"/>
      <c r="H39" s="632"/>
      <c r="I39" s="1061"/>
      <c r="J39" s="907"/>
      <c r="K39" s="1241"/>
      <c r="L39" s="1240"/>
      <c r="M39" s="1238"/>
      <c r="N39" s="563"/>
      <c r="O39" s="563"/>
      <c r="P39" s="563"/>
      <c r="Q39" s="465"/>
      <c r="R39" s="465"/>
      <c r="S39" s="465"/>
      <c r="T39" s="465"/>
      <c r="U39" s="465"/>
    </row>
    <row r="40" spans="1:21" s="298" customFormat="1" ht="15.5" x14ac:dyDescent="0.35">
      <c r="A40" s="294"/>
      <c r="B40" s="295"/>
      <c r="C40" s="295"/>
      <c r="D40" s="296"/>
      <c r="E40" s="296"/>
      <c r="F40" s="294"/>
      <c r="G40" s="800"/>
      <c r="H40" s="632"/>
      <c r="I40" s="1062"/>
      <c r="J40" s="633"/>
      <c r="K40" s="1241"/>
      <c r="L40" s="1240"/>
      <c r="M40" s="1238"/>
      <c r="N40" s="563"/>
      <c r="O40" s="563"/>
      <c r="P40" s="563"/>
      <c r="Q40" s="465"/>
      <c r="R40" s="465"/>
      <c r="S40" s="465"/>
      <c r="T40" s="465"/>
      <c r="U40" s="465"/>
    </row>
    <row r="41" spans="1:21" ht="22.5" customHeight="1" x14ac:dyDescent="0.35">
      <c r="A41" s="1532" t="s">
        <v>735</v>
      </c>
      <c r="B41" s="1532"/>
      <c r="C41" s="1532"/>
      <c r="D41" s="1532"/>
      <c r="E41" s="1532"/>
      <c r="F41" s="1532"/>
      <c r="G41" s="1532"/>
      <c r="H41" s="1532"/>
      <c r="I41" s="1532"/>
      <c r="J41" s="1532"/>
      <c r="K41" s="631"/>
      <c r="L41" s="631"/>
      <c r="M41" s="631"/>
      <c r="N41" s="420"/>
      <c r="O41" s="420"/>
      <c r="P41" s="420"/>
      <c r="Q41" s="420"/>
      <c r="R41" s="420"/>
      <c r="S41" s="420"/>
      <c r="T41" s="420"/>
      <c r="U41" s="420"/>
    </row>
    <row r="42" spans="1:21" ht="22.5" customHeight="1" x14ac:dyDescent="0.35">
      <c r="A42" s="1182"/>
      <c r="B42" s="1182"/>
      <c r="C42" s="1182"/>
      <c r="D42" s="1182"/>
      <c r="E42" s="1182"/>
      <c r="F42" s="1182"/>
      <c r="G42" s="1182"/>
      <c r="H42" s="1182"/>
      <c r="I42" s="1182"/>
      <c r="J42" s="1182"/>
      <c r="K42" s="631"/>
      <c r="L42" s="631"/>
      <c r="M42" s="631"/>
      <c r="N42" s="420"/>
      <c r="O42" s="420"/>
      <c r="P42" s="420"/>
      <c r="Q42" s="420"/>
      <c r="R42" s="420"/>
      <c r="S42" s="420"/>
      <c r="T42" s="420"/>
      <c r="U42" s="420"/>
    </row>
    <row r="43" spans="1:21" ht="22.5" customHeight="1" x14ac:dyDescent="0.35">
      <c r="A43" s="1527"/>
      <c r="B43" s="1527"/>
      <c r="C43" s="1527"/>
      <c r="D43" s="1527"/>
      <c r="E43" s="1527"/>
      <c r="F43" s="1527"/>
      <c r="G43" s="1527"/>
      <c r="H43" s="1182"/>
      <c r="I43" s="1182"/>
      <c r="J43" s="1182"/>
      <c r="K43" s="631"/>
      <c r="L43" s="631"/>
      <c r="M43" s="631"/>
      <c r="N43" s="420"/>
      <c r="O43" s="420"/>
      <c r="P43" s="420"/>
      <c r="Q43" s="420"/>
      <c r="R43" s="420"/>
      <c r="S43" s="420"/>
      <c r="T43" s="420"/>
      <c r="U43" s="420"/>
    </row>
    <row r="44" spans="1:21" x14ac:dyDescent="0.35">
      <c r="A44" s="16"/>
      <c r="B44" s="16"/>
      <c r="C44" s="16"/>
      <c r="D44" s="16"/>
      <c r="E44" s="16"/>
      <c r="F44" s="16"/>
      <c r="G44" s="1528"/>
      <c r="H44" s="1528"/>
      <c r="I44" s="1528"/>
      <c r="J44" s="16"/>
      <c r="K44" s="420"/>
      <c r="L44" s="631"/>
      <c r="M44" s="631"/>
      <c r="N44" s="420"/>
      <c r="O44" s="420"/>
      <c r="P44" s="420"/>
      <c r="Q44" s="420"/>
      <c r="R44" s="420"/>
      <c r="S44" s="420"/>
      <c r="T44" s="420"/>
      <c r="U44" s="420"/>
    </row>
    <row r="45" spans="1:21" x14ac:dyDescent="0.35">
      <c r="A45" s="16"/>
      <c r="B45" s="16"/>
      <c r="C45" s="16"/>
      <c r="D45" s="16"/>
      <c r="E45" s="16"/>
      <c r="F45" s="16"/>
      <c r="G45" s="40"/>
      <c r="H45" s="40"/>
      <c r="I45" s="16"/>
      <c r="J45" s="16"/>
      <c r="K45" s="631"/>
      <c r="L45" s="631"/>
      <c r="M45" s="631"/>
      <c r="N45" s="420"/>
      <c r="O45" s="420"/>
      <c r="P45" s="420"/>
      <c r="Q45" s="420"/>
      <c r="R45" s="420"/>
      <c r="S45" s="420"/>
      <c r="T45" s="420"/>
      <c r="U45" s="420"/>
    </row>
    <row r="46" spans="1:21" ht="22.5" customHeight="1" x14ac:dyDescent="0.35">
      <c r="A46" s="1511" t="s">
        <v>656</v>
      </c>
      <c r="B46" s="1511"/>
      <c r="C46" s="41"/>
      <c r="D46" s="16"/>
      <c r="E46" s="16"/>
      <c r="F46" s="16"/>
      <c r="G46" s="1511" t="s">
        <v>613</v>
      </c>
      <c r="H46" s="1511"/>
      <c r="I46" s="1511"/>
      <c r="J46" s="1511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</row>
    <row r="47" spans="1:21" ht="22.5" customHeight="1" x14ac:dyDescent="0.35">
      <c r="A47" s="290"/>
      <c r="B47" s="290"/>
      <c r="C47" s="290"/>
      <c r="D47" s="16"/>
      <c r="E47" s="16"/>
      <c r="F47" s="16"/>
      <c r="G47" s="1178"/>
      <c r="H47" s="1178"/>
      <c r="I47" s="1178"/>
      <c r="J47" s="1178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</row>
    <row r="48" spans="1:21" ht="22.5" customHeight="1" x14ac:dyDescent="0.35">
      <c r="A48" s="1533" t="s">
        <v>615</v>
      </c>
      <c r="B48" s="1533"/>
      <c r="C48" s="41"/>
      <c r="D48" s="16"/>
      <c r="E48" s="16"/>
      <c r="F48" s="16"/>
      <c r="G48" s="1511" t="s">
        <v>614</v>
      </c>
      <c r="H48" s="1511"/>
      <c r="I48" s="1511"/>
      <c r="J48" s="1511"/>
      <c r="K48" s="420"/>
      <c r="L48" s="631"/>
      <c r="M48" s="420"/>
      <c r="N48" s="420"/>
      <c r="O48" s="420"/>
      <c r="P48" s="420"/>
      <c r="Q48" s="420"/>
      <c r="R48" s="420"/>
      <c r="S48" s="420"/>
      <c r="T48" s="420"/>
      <c r="U48" s="420"/>
    </row>
    <row r="51" spans="1:1" ht="23.5" x14ac:dyDescent="0.55000000000000004">
      <c r="A51" s="957"/>
    </row>
  </sheetData>
  <sheetProtection algorithmName="SHA-512" hashValue="IiGe4HddZ6bMbKIWGCFtQToF39YZsPJJ/7yvbM+Q5Oq70fP+Sqeg/p34ZifQajNVBwv+uJNQF05HO+Azv+oduw==" saltValue="r7pXCWVEAM3rkTAWTuotKA==" spinCount="100000" sheet="1" objects="1" scenarios="1" selectLockedCells="1" selectUnlockedCells="1"/>
  <mergeCells count="18">
    <mergeCell ref="G48:J48"/>
    <mergeCell ref="G44:I44"/>
    <mergeCell ref="A10:G10"/>
    <mergeCell ref="D13:E13"/>
    <mergeCell ref="A41:J41"/>
    <mergeCell ref="I13:J13"/>
    <mergeCell ref="A48:B48"/>
    <mergeCell ref="A11:J11"/>
    <mergeCell ref="A6:G6"/>
    <mergeCell ref="A2:J2"/>
    <mergeCell ref="A8:J8"/>
    <mergeCell ref="A46:B46"/>
    <mergeCell ref="A13:A14"/>
    <mergeCell ref="B13:B14"/>
    <mergeCell ref="F13:F14"/>
    <mergeCell ref="G13:G14"/>
    <mergeCell ref="G46:J46"/>
    <mergeCell ref="A43:G43"/>
  </mergeCells>
  <printOptions horizontalCentered="1" verticalCentered="1"/>
  <pageMargins left="1.1811023622047245" right="0.19685039370078741" top="0.27559055118110237" bottom="0.23622047244094491" header="0.31496062992125984" footer="0.31496062992125984"/>
  <pageSetup paperSize="9" scale="68" orientation="landscape" horizontalDpi="300" verticalDpi="300" r:id="rId1"/>
  <colBreaks count="1" manualBreakCount="1">
    <brk id="10" max="1048575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6"/>
  <sheetViews>
    <sheetView topLeftCell="A10" workbookViewId="0">
      <selection activeCell="N33" sqref="N33"/>
    </sheetView>
  </sheetViews>
  <sheetFormatPr defaultRowHeight="14.5" x14ac:dyDescent="0.35"/>
  <cols>
    <col min="1" max="1" width="15.81640625" customWidth="1"/>
    <col min="9" max="9" width="20.1796875" customWidth="1"/>
    <col min="10" max="10" width="21.81640625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393"/>
    </row>
    <row r="2" spans="1:10" x14ac:dyDescent="0.35">
      <c r="A2" s="1665"/>
      <c r="B2" s="1665"/>
      <c r="C2" s="1665"/>
      <c r="D2" s="1665"/>
      <c r="E2" s="1665"/>
      <c r="F2" s="1665"/>
      <c r="G2" s="1665"/>
      <c r="H2" s="78"/>
    </row>
    <row r="3" spans="1:10" x14ac:dyDescent="0.35">
      <c r="A3" s="186" t="s">
        <v>558</v>
      </c>
      <c r="B3" s="186"/>
      <c r="C3" s="186"/>
      <c r="D3" s="186"/>
      <c r="E3" s="398"/>
      <c r="F3" s="398"/>
      <c r="G3" s="398"/>
      <c r="H3" s="393"/>
    </row>
    <row r="4" spans="1:10" x14ac:dyDescent="0.35">
      <c r="A4" s="186"/>
      <c r="B4" s="186"/>
      <c r="C4" s="186"/>
      <c r="D4" s="186"/>
      <c r="E4" s="398"/>
      <c r="F4" s="398"/>
      <c r="G4" s="398"/>
      <c r="H4" s="393"/>
    </row>
    <row r="5" spans="1:10" x14ac:dyDescent="0.35">
      <c r="A5" s="1653" t="s">
        <v>686</v>
      </c>
      <c r="B5" s="1653"/>
      <c r="C5" s="1653"/>
      <c r="D5" s="1653"/>
      <c r="E5" s="1653"/>
      <c r="F5" s="1653"/>
      <c r="G5" s="1653"/>
      <c r="H5" s="1653"/>
      <c r="I5" s="1653"/>
      <c r="J5" s="1653"/>
    </row>
    <row r="6" spans="1:10" ht="15" thickBot="1" x14ac:dyDescent="0.4">
      <c r="A6" s="552"/>
      <c r="B6" s="552"/>
      <c r="C6" s="552"/>
      <c r="D6" s="552"/>
      <c r="E6" s="552"/>
      <c r="F6" s="552"/>
      <c r="G6" s="552"/>
      <c r="H6" s="552"/>
      <c r="I6" s="552"/>
      <c r="J6" s="552"/>
    </row>
    <row r="7" spans="1:10" ht="15" thickBot="1" x14ac:dyDescent="0.4">
      <c r="A7" s="1677" t="s">
        <v>232</v>
      </c>
      <c r="B7" s="1678"/>
      <c r="C7" s="1678"/>
      <c r="D7" s="1679"/>
      <c r="E7" s="1666" t="s">
        <v>220</v>
      </c>
      <c r="F7" s="1667"/>
      <c r="G7" s="1667"/>
      <c r="H7" s="1667"/>
      <c r="I7" s="1667"/>
      <c r="J7" s="1668"/>
    </row>
    <row r="8" spans="1:10" x14ac:dyDescent="0.35">
      <c r="A8" s="1680" t="s">
        <v>382</v>
      </c>
      <c r="B8" s="1681"/>
      <c r="C8" s="1681"/>
      <c r="D8" s="1682"/>
      <c r="E8" s="1680" t="s">
        <v>439</v>
      </c>
      <c r="F8" s="1681"/>
      <c r="G8" s="1681"/>
      <c r="H8" s="1681"/>
      <c r="I8" s="1681"/>
      <c r="J8" s="1682"/>
    </row>
    <row r="9" spans="1:10" ht="15" thickBot="1" x14ac:dyDescent="0.4">
      <c r="A9" s="1683"/>
      <c r="B9" s="1684"/>
      <c r="C9" s="1684"/>
      <c r="D9" s="1685"/>
      <c r="E9" s="1683"/>
      <c r="F9" s="1684"/>
      <c r="G9" s="1684"/>
      <c r="H9" s="1684"/>
      <c r="I9" s="1684"/>
      <c r="J9" s="1685"/>
    </row>
    <row r="10" spans="1:10" x14ac:dyDescent="0.35">
      <c r="A10" s="415"/>
      <c r="B10" s="415"/>
      <c r="C10" s="415"/>
      <c r="D10" s="415"/>
      <c r="E10" s="415"/>
      <c r="F10" s="415"/>
      <c r="G10" s="415"/>
      <c r="H10" s="415"/>
      <c r="I10" s="415"/>
      <c r="J10" s="415"/>
    </row>
    <row r="11" spans="1:10" ht="15" thickBot="1" x14ac:dyDescent="0.4">
      <c r="A11" s="398"/>
      <c r="B11" s="398"/>
      <c r="C11" s="398"/>
      <c r="D11" s="398"/>
      <c r="E11" s="398"/>
      <c r="F11" s="398"/>
      <c r="G11" s="398"/>
      <c r="H11" s="398"/>
      <c r="I11" s="398"/>
      <c r="J11" s="398"/>
    </row>
    <row r="12" spans="1:10" x14ac:dyDescent="0.35">
      <c r="A12" s="727" t="s">
        <v>42</v>
      </c>
      <c r="B12" s="1674" t="s">
        <v>231</v>
      </c>
      <c r="C12" s="1675"/>
      <c r="D12" s="1675"/>
      <c r="E12" s="1675"/>
      <c r="F12" s="1675"/>
      <c r="G12" s="1675"/>
      <c r="H12" s="1676"/>
      <c r="I12" s="1669" t="s">
        <v>339</v>
      </c>
      <c r="J12" s="1671" t="s">
        <v>233</v>
      </c>
    </row>
    <row r="13" spans="1:10" ht="15" thickBot="1" x14ac:dyDescent="0.4">
      <c r="A13" s="728" t="s">
        <v>43</v>
      </c>
      <c r="B13" s="82" t="s">
        <v>44</v>
      </c>
      <c r="C13" s="82" t="s">
        <v>44</v>
      </c>
      <c r="D13" s="82" t="s">
        <v>44</v>
      </c>
      <c r="E13" s="82" t="s">
        <v>44</v>
      </c>
      <c r="F13" s="82" t="s">
        <v>44</v>
      </c>
      <c r="G13" s="82" t="s">
        <v>44</v>
      </c>
      <c r="H13" s="82" t="s">
        <v>8</v>
      </c>
      <c r="I13" s="1699"/>
      <c r="J13" s="1672"/>
    </row>
    <row r="14" spans="1:10" x14ac:dyDescent="0.35">
      <c r="A14" s="742"/>
      <c r="B14" s="737"/>
      <c r="C14" s="738"/>
      <c r="D14" s="738"/>
      <c r="E14" s="738"/>
      <c r="F14" s="738"/>
      <c r="G14" s="738"/>
      <c r="H14" s="739"/>
      <c r="I14" s="740">
        <f>J14-H14</f>
        <v>0</v>
      </c>
      <c r="J14" s="741">
        <v>0</v>
      </c>
    </row>
    <row r="15" spans="1:10" x14ac:dyDescent="0.35">
      <c r="A15" s="567"/>
      <c r="B15" s="524"/>
      <c r="C15" s="411"/>
      <c r="D15" s="411"/>
      <c r="E15" s="411"/>
      <c r="F15" s="411"/>
      <c r="G15" s="411"/>
      <c r="H15" s="412"/>
      <c r="I15" s="575">
        <f t="shared" ref="I15:I25" si="0">J15-H15</f>
        <v>0</v>
      </c>
      <c r="J15" s="396">
        <v>0</v>
      </c>
    </row>
    <row r="16" spans="1:10" x14ac:dyDescent="0.35">
      <c r="A16" s="567"/>
      <c r="B16" s="524"/>
      <c r="C16" s="411"/>
      <c r="D16" s="411"/>
      <c r="E16" s="411"/>
      <c r="F16" s="411"/>
      <c r="G16" s="411"/>
      <c r="H16" s="412"/>
      <c r="I16" s="575">
        <f t="shared" si="0"/>
        <v>0</v>
      </c>
      <c r="J16" s="396">
        <v>0</v>
      </c>
    </row>
    <row r="17" spans="1:10" x14ac:dyDescent="0.35">
      <c r="A17" s="567"/>
      <c r="B17" s="524"/>
      <c r="C17" s="411"/>
      <c r="D17" s="411"/>
      <c r="E17" s="411"/>
      <c r="F17" s="411"/>
      <c r="G17" s="411"/>
      <c r="H17" s="412"/>
      <c r="I17" s="575">
        <f t="shared" si="0"/>
        <v>0</v>
      </c>
      <c r="J17" s="396">
        <v>0</v>
      </c>
    </row>
    <row r="18" spans="1:10" x14ac:dyDescent="0.35">
      <c r="A18" s="567"/>
      <c r="B18" s="524"/>
      <c r="C18" s="411"/>
      <c r="D18" s="411"/>
      <c r="E18" s="411"/>
      <c r="F18" s="411"/>
      <c r="G18" s="411"/>
      <c r="H18" s="412"/>
      <c r="I18" s="575">
        <f t="shared" si="0"/>
        <v>0</v>
      </c>
      <c r="J18" s="396">
        <v>0</v>
      </c>
    </row>
    <row r="19" spans="1:10" x14ac:dyDescent="0.35">
      <c r="A19" s="567"/>
      <c r="B19" s="524"/>
      <c r="C19" s="411"/>
      <c r="D19" s="411"/>
      <c r="E19" s="411"/>
      <c r="F19" s="411"/>
      <c r="G19" s="411"/>
      <c r="H19" s="412"/>
      <c r="I19" s="575">
        <f t="shared" si="0"/>
        <v>0</v>
      </c>
      <c r="J19" s="396">
        <v>0</v>
      </c>
    </row>
    <row r="20" spans="1:10" x14ac:dyDescent="0.35">
      <c r="A20" s="567"/>
      <c r="B20" s="524"/>
      <c r="C20" s="411"/>
      <c r="D20" s="411"/>
      <c r="E20" s="411"/>
      <c r="F20" s="411"/>
      <c r="G20" s="411"/>
      <c r="H20" s="412"/>
      <c r="I20" s="575">
        <f t="shared" si="0"/>
        <v>0</v>
      </c>
      <c r="J20" s="396">
        <v>0</v>
      </c>
    </row>
    <row r="21" spans="1:10" x14ac:dyDescent="0.35">
      <c r="A21" s="567"/>
      <c r="B21" s="524"/>
      <c r="C21" s="411"/>
      <c r="D21" s="411"/>
      <c r="E21" s="411"/>
      <c r="F21" s="411"/>
      <c r="G21" s="411"/>
      <c r="H21" s="412"/>
      <c r="I21" s="575">
        <f t="shared" si="0"/>
        <v>0</v>
      </c>
      <c r="J21" s="396">
        <v>0</v>
      </c>
    </row>
    <row r="22" spans="1:10" x14ac:dyDescent="0.35">
      <c r="A22" s="567"/>
      <c r="B22" s="524"/>
      <c r="C22" s="411"/>
      <c r="D22" s="411"/>
      <c r="E22" s="411"/>
      <c r="F22" s="411"/>
      <c r="G22" s="411"/>
      <c r="H22" s="412"/>
      <c r="I22" s="575">
        <f t="shared" si="0"/>
        <v>0</v>
      </c>
      <c r="J22" s="396">
        <v>0</v>
      </c>
    </row>
    <row r="23" spans="1:10" ht="15" customHeight="1" x14ac:dyDescent="0.35">
      <c r="A23" s="567"/>
      <c r="B23" s="524"/>
      <c r="C23" s="411"/>
      <c r="D23" s="411"/>
      <c r="E23" s="411"/>
      <c r="F23" s="411"/>
      <c r="G23" s="411"/>
      <c r="H23" s="412"/>
      <c r="I23" s="575">
        <f t="shared" si="0"/>
        <v>0</v>
      </c>
      <c r="J23" s="396">
        <v>0</v>
      </c>
    </row>
    <row r="24" spans="1:10" ht="15" customHeight="1" x14ac:dyDescent="0.35">
      <c r="A24" s="567"/>
      <c r="B24" s="524"/>
      <c r="C24" s="411"/>
      <c r="D24" s="411"/>
      <c r="E24" s="411"/>
      <c r="F24" s="411"/>
      <c r="G24" s="411"/>
      <c r="H24" s="412"/>
      <c r="I24" s="575">
        <f t="shared" si="0"/>
        <v>0</v>
      </c>
      <c r="J24" s="396">
        <v>0</v>
      </c>
    </row>
    <row r="25" spans="1:10" ht="15" customHeight="1" thickBot="1" x14ac:dyDescent="0.4">
      <c r="A25" s="567"/>
      <c r="B25" s="524"/>
      <c r="C25" s="411"/>
      <c r="D25" s="411"/>
      <c r="E25" s="411"/>
      <c r="F25" s="411"/>
      <c r="G25" s="411"/>
      <c r="H25" s="412"/>
      <c r="I25" s="575">
        <f t="shared" si="0"/>
        <v>0</v>
      </c>
      <c r="J25" s="396">
        <v>0</v>
      </c>
    </row>
    <row r="26" spans="1:10" ht="15" thickBot="1" x14ac:dyDescent="0.4">
      <c r="A26" s="1697" t="s">
        <v>12</v>
      </c>
      <c r="B26" s="1698"/>
      <c r="C26" s="745"/>
      <c r="D26" s="745"/>
      <c r="E26" s="745"/>
      <c r="F26" s="745"/>
      <c r="G26" s="745"/>
      <c r="H26" s="745"/>
      <c r="I26" s="745"/>
      <c r="J26" s="746">
        <f>SUM(J14:J25)</f>
        <v>0</v>
      </c>
    </row>
    <row r="27" spans="1:10" ht="16.5" customHeight="1" x14ac:dyDescent="0.35">
      <c r="A27" s="870"/>
      <c r="B27" s="870"/>
      <c r="C27" s="774"/>
      <c r="D27" s="774"/>
      <c r="E27" s="774"/>
      <c r="F27" s="774"/>
      <c r="G27" s="774"/>
      <c r="H27" s="774"/>
      <c r="I27" s="774"/>
      <c r="J27" s="774"/>
    </row>
    <row r="28" spans="1:10" ht="16.5" customHeight="1" x14ac:dyDescent="0.35">
      <c r="A28" s="1331"/>
      <c r="B28" s="1331"/>
      <c r="C28" s="1332"/>
      <c r="D28" s="1332"/>
      <c r="E28" s="1332"/>
      <c r="F28" s="1332"/>
      <c r="G28" s="1332"/>
      <c r="H28" s="1332"/>
      <c r="I28" s="1332"/>
      <c r="J28" s="1332"/>
    </row>
    <row r="29" spans="1:10" ht="16.5" customHeight="1" x14ac:dyDescent="0.35">
      <c r="A29" s="1331"/>
      <c r="B29" s="1331"/>
      <c r="C29" s="1332"/>
      <c r="D29" s="1332"/>
      <c r="E29" s="1332"/>
      <c r="F29" s="1332"/>
      <c r="G29" s="1332"/>
      <c r="H29" s="1332"/>
      <c r="I29" s="1332"/>
      <c r="J29" s="1332"/>
    </row>
    <row r="32" spans="1:10" x14ac:dyDescent="0.35">
      <c r="A32" s="72" t="s">
        <v>849</v>
      </c>
      <c r="B32" s="72"/>
      <c r="C32" s="72"/>
      <c r="D32" s="72"/>
      <c r="E32" s="393"/>
      <c r="G32" s="393"/>
      <c r="I32" s="1533" t="s">
        <v>640</v>
      </c>
      <c r="J32" s="1533"/>
    </row>
    <row r="33" spans="1:10" x14ac:dyDescent="0.35">
      <c r="A33" s="72"/>
      <c r="B33" s="72"/>
      <c r="C33" s="72"/>
      <c r="D33" s="72"/>
      <c r="E33" s="1188"/>
      <c r="G33" s="1188"/>
      <c r="I33" s="1179"/>
      <c r="J33" s="1179"/>
    </row>
    <row r="34" spans="1:10" x14ac:dyDescent="0.35">
      <c r="A34" s="393"/>
      <c r="B34" s="393"/>
      <c r="C34" s="393"/>
      <c r="D34" s="393"/>
      <c r="E34" s="393"/>
      <c r="G34" s="393"/>
      <c r="I34" s="1673" t="s">
        <v>234</v>
      </c>
      <c r="J34" s="1673"/>
    </row>
    <row r="35" spans="1:10" x14ac:dyDescent="0.35">
      <c r="A35" s="393"/>
      <c r="B35" s="393"/>
      <c r="C35" s="393"/>
      <c r="D35" s="393"/>
      <c r="E35" s="393"/>
      <c r="G35" s="71"/>
      <c r="I35" s="1673"/>
      <c r="J35" s="1673"/>
    </row>
    <row r="36" spans="1:10" x14ac:dyDescent="0.35">
      <c r="A36" s="393"/>
      <c r="B36" s="393"/>
      <c r="C36" s="393"/>
      <c r="D36" s="393"/>
      <c r="E36" s="393"/>
      <c r="G36" s="71"/>
      <c r="I36" s="1673"/>
      <c r="J36" s="1673"/>
    </row>
  </sheetData>
  <sheetProtection algorithmName="SHA-512" hashValue="SKnHl1JEng2hJvOMbozt9Its7UBgrRIC7aCaQXhFtFZkXpgqXKiOR1IixADWquf2aAmuW032G34tO+Uhaayn9g==" saltValue="jB3X4UlNYQ2g5htSHimX1Q==" spinCount="100000" sheet="1" objects="1" scenarios="1" selectLockedCells="1" selectUnlockedCells="1"/>
  <mergeCells count="14">
    <mergeCell ref="A26:B26"/>
    <mergeCell ref="I36:J36"/>
    <mergeCell ref="B12:H12"/>
    <mergeCell ref="I12:I13"/>
    <mergeCell ref="J12:J13"/>
    <mergeCell ref="I32:J32"/>
    <mergeCell ref="I34:J34"/>
    <mergeCell ref="I35:J35"/>
    <mergeCell ref="A2:G2"/>
    <mergeCell ref="A5:J5"/>
    <mergeCell ref="A7:D7"/>
    <mergeCell ref="E7:J7"/>
    <mergeCell ref="A8:D9"/>
    <mergeCell ref="E8:J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5"/>
  <sheetViews>
    <sheetView workbookViewId="0">
      <selection activeCell="O23" sqref="O23"/>
    </sheetView>
  </sheetViews>
  <sheetFormatPr defaultRowHeight="14.5" x14ac:dyDescent="0.35"/>
  <cols>
    <col min="1" max="1" width="11.54296875" customWidth="1"/>
    <col min="9" max="9" width="11.81640625" bestFit="1" customWidth="1"/>
    <col min="10" max="10" width="14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393"/>
    </row>
    <row r="2" spans="1:10" x14ac:dyDescent="0.35">
      <c r="A2" s="1665"/>
      <c r="B2" s="1665"/>
      <c r="C2" s="1665"/>
      <c r="D2" s="1665"/>
      <c r="E2" s="1665"/>
      <c r="F2" s="1665"/>
      <c r="G2" s="1665"/>
      <c r="H2" s="78"/>
    </row>
    <row r="3" spans="1:10" x14ac:dyDescent="0.35">
      <c r="A3" s="186" t="s">
        <v>558</v>
      </c>
      <c r="B3" s="186"/>
      <c r="C3" s="186"/>
      <c r="D3" s="186"/>
      <c r="E3" s="398"/>
      <c r="F3" s="398"/>
      <c r="G3" s="398"/>
      <c r="H3" s="393"/>
    </row>
    <row r="4" spans="1:10" x14ac:dyDescent="0.35">
      <c r="A4" s="186"/>
      <c r="B4" s="186"/>
      <c r="C4" s="186"/>
      <c r="D4" s="186"/>
      <c r="E4" s="398"/>
      <c r="F4" s="398"/>
      <c r="G4" s="398"/>
      <c r="H4" s="393"/>
    </row>
    <row r="5" spans="1:10" x14ac:dyDescent="0.35">
      <c r="A5" s="186"/>
      <c r="B5" s="186"/>
      <c r="C5" s="186"/>
      <c r="D5" s="186"/>
      <c r="E5" s="398"/>
      <c r="F5" s="398"/>
      <c r="G5" s="398"/>
      <c r="H5" s="393"/>
    </row>
    <row r="6" spans="1:10" x14ac:dyDescent="0.35">
      <c r="A6" s="1653" t="s">
        <v>686</v>
      </c>
      <c r="B6" s="1653"/>
      <c r="C6" s="1653"/>
      <c r="D6" s="1653"/>
      <c r="E6" s="1653"/>
      <c r="F6" s="1653"/>
      <c r="G6" s="1653"/>
      <c r="H6" s="1653"/>
      <c r="I6" s="1653"/>
      <c r="J6" s="1653"/>
    </row>
    <row r="7" spans="1:10" ht="15" thickBot="1" x14ac:dyDescent="0.4">
      <c r="A7" s="201"/>
      <c r="B7" s="201"/>
      <c r="C7" s="201"/>
      <c r="D7" s="201"/>
      <c r="E7" s="201"/>
      <c r="F7" s="201"/>
      <c r="G7" s="201"/>
      <c r="H7" s="201"/>
      <c r="I7" s="201"/>
      <c r="J7" s="201"/>
    </row>
    <row r="8" spans="1:10" ht="15" thickBot="1" x14ac:dyDescent="0.4">
      <c r="A8" s="1677" t="s">
        <v>232</v>
      </c>
      <c r="B8" s="1678"/>
      <c r="C8" s="1678"/>
      <c r="D8" s="1679"/>
      <c r="E8" s="1666" t="s">
        <v>220</v>
      </c>
      <c r="F8" s="1667"/>
      <c r="G8" s="1667"/>
      <c r="H8" s="1667"/>
      <c r="I8" s="1667"/>
      <c r="J8" s="1668"/>
    </row>
    <row r="9" spans="1:10" x14ac:dyDescent="0.35">
      <c r="A9" s="1680" t="s">
        <v>383</v>
      </c>
      <c r="B9" s="1681"/>
      <c r="C9" s="1681"/>
      <c r="D9" s="1682"/>
      <c r="E9" s="1680" t="s">
        <v>440</v>
      </c>
      <c r="F9" s="1681"/>
      <c r="G9" s="1681"/>
      <c r="H9" s="1681"/>
      <c r="I9" s="1681"/>
      <c r="J9" s="1682"/>
    </row>
    <row r="10" spans="1:10" ht="15" thickBot="1" x14ac:dyDescent="0.4">
      <c r="A10" s="1683"/>
      <c r="B10" s="1684"/>
      <c r="C10" s="1684"/>
      <c r="D10" s="1685"/>
      <c r="E10" s="1683"/>
      <c r="F10" s="1684"/>
      <c r="G10" s="1684"/>
      <c r="H10" s="1684"/>
      <c r="I10" s="1684"/>
      <c r="J10" s="1685"/>
    </row>
    <row r="11" spans="1:10" x14ac:dyDescent="0.35">
      <c r="A11" s="415"/>
      <c r="B11" s="415"/>
      <c r="C11" s="415"/>
      <c r="D11" s="415"/>
      <c r="E11" s="415"/>
      <c r="F11" s="415"/>
      <c r="G11" s="415"/>
      <c r="H11" s="415"/>
      <c r="I11" s="415"/>
      <c r="J11" s="415"/>
    </row>
    <row r="12" spans="1:10" ht="15" thickBot="1" x14ac:dyDescent="0.4">
      <c r="A12" s="398"/>
      <c r="B12" s="398"/>
      <c r="C12" s="398"/>
      <c r="D12" s="398"/>
      <c r="E12" s="398"/>
      <c r="F12" s="398"/>
      <c r="G12" s="398"/>
      <c r="H12" s="398"/>
      <c r="I12" s="398"/>
      <c r="J12" s="398"/>
    </row>
    <row r="13" spans="1:10" ht="26" x14ac:dyDescent="0.35">
      <c r="A13" s="1268" t="s">
        <v>42</v>
      </c>
      <c r="B13" s="1700" t="s">
        <v>231</v>
      </c>
      <c r="C13" s="1700"/>
      <c r="D13" s="1700"/>
      <c r="E13" s="1700"/>
      <c r="F13" s="1700"/>
      <c r="G13" s="1700"/>
      <c r="H13" s="1700"/>
      <c r="I13" s="1669" t="s">
        <v>339</v>
      </c>
      <c r="J13" s="1671" t="s">
        <v>233</v>
      </c>
    </row>
    <row r="14" spans="1:10" ht="15" thickBot="1" x14ac:dyDescent="0.4">
      <c r="A14" s="1273" t="s">
        <v>43</v>
      </c>
      <c r="B14" s="82" t="s">
        <v>44</v>
      </c>
      <c r="C14" s="82" t="s">
        <v>44</v>
      </c>
      <c r="D14" s="82" t="s">
        <v>44</v>
      </c>
      <c r="E14" s="82" t="s">
        <v>44</v>
      </c>
      <c r="F14" s="82" t="s">
        <v>44</v>
      </c>
      <c r="G14" s="82" t="s">
        <v>44</v>
      </c>
      <c r="H14" s="82" t="s">
        <v>8</v>
      </c>
      <c r="I14" s="1699"/>
      <c r="J14" s="1701"/>
    </row>
    <row r="15" spans="1:10" x14ac:dyDescent="0.35">
      <c r="A15" s="734">
        <v>1</v>
      </c>
      <c r="B15" s="737"/>
      <c r="C15" s="738"/>
      <c r="D15" s="738"/>
      <c r="E15" s="738"/>
      <c r="F15" s="738"/>
      <c r="G15" s="738"/>
      <c r="H15" s="739"/>
      <c r="I15" s="740"/>
      <c r="J15" s="1060">
        <v>43700</v>
      </c>
    </row>
    <row r="16" spans="1:10" x14ac:dyDescent="0.35">
      <c r="A16" s="734">
        <v>28</v>
      </c>
      <c r="B16" s="524"/>
      <c r="C16" s="411"/>
      <c r="D16" s="411"/>
      <c r="E16" s="411"/>
      <c r="F16" s="411"/>
      <c r="G16" s="411"/>
      <c r="H16" s="412"/>
      <c r="I16" s="575"/>
      <c r="J16" s="535">
        <v>43700</v>
      </c>
    </row>
    <row r="17" spans="1:10" x14ac:dyDescent="0.35">
      <c r="A17" s="734">
        <v>45</v>
      </c>
      <c r="B17" s="524"/>
      <c r="C17" s="411"/>
      <c r="D17" s="411"/>
      <c r="E17" s="411"/>
      <c r="F17" s="411"/>
      <c r="G17" s="411"/>
      <c r="H17" s="412"/>
      <c r="I17" s="575"/>
      <c r="J17" s="535">
        <v>43700</v>
      </c>
    </row>
    <row r="18" spans="1:10" x14ac:dyDescent="0.35">
      <c r="A18" s="734">
        <v>71</v>
      </c>
      <c r="B18" s="524"/>
      <c r="C18" s="411"/>
      <c r="D18" s="411"/>
      <c r="E18" s="411"/>
      <c r="F18" s="411"/>
      <c r="G18" s="411"/>
      <c r="H18" s="412"/>
      <c r="I18" s="575"/>
      <c r="J18" s="396">
        <v>43700</v>
      </c>
    </row>
    <row r="19" spans="1:10" x14ac:dyDescent="0.35">
      <c r="A19" s="734">
        <v>99</v>
      </c>
      <c r="B19" s="524"/>
      <c r="C19" s="411"/>
      <c r="D19" s="411"/>
      <c r="E19" s="411"/>
      <c r="F19" s="411"/>
      <c r="G19" s="411"/>
      <c r="H19" s="412"/>
      <c r="I19" s="575"/>
      <c r="J19" s="396">
        <v>43700</v>
      </c>
    </row>
    <row r="20" spans="1:10" x14ac:dyDescent="0.35">
      <c r="A20" s="734">
        <v>108</v>
      </c>
      <c r="B20" s="524"/>
      <c r="C20" s="411"/>
      <c r="D20" s="411"/>
      <c r="E20" s="411"/>
      <c r="F20" s="411"/>
      <c r="G20" s="411"/>
      <c r="H20" s="412"/>
      <c r="I20" s="575"/>
      <c r="J20" s="396">
        <v>43700</v>
      </c>
    </row>
    <row r="21" spans="1:10" x14ac:dyDescent="0.35">
      <c r="A21" s="734">
        <v>119</v>
      </c>
      <c r="B21" s="524"/>
      <c r="C21" s="411"/>
      <c r="D21" s="411"/>
      <c r="E21" s="411"/>
      <c r="F21" s="411"/>
      <c r="G21" s="411"/>
      <c r="H21" s="412"/>
      <c r="I21" s="575"/>
      <c r="J21" s="396">
        <v>43700</v>
      </c>
    </row>
    <row r="22" spans="1:10" x14ac:dyDescent="0.35">
      <c r="A22" s="734">
        <v>136</v>
      </c>
      <c r="B22" s="524"/>
      <c r="C22" s="411"/>
      <c r="D22" s="411"/>
      <c r="E22" s="411"/>
      <c r="F22" s="411"/>
      <c r="G22" s="411"/>
      <c r="H22" s="412"/>
      <c r="I22" s="575"/>
      <c r="J22" s="396">
        <v>43700</v>
      </c>
    </row>
    <row r="23" spans="1:10" x14ac:dyDescent="0.35">
      <c r="A23" s="734">
        <v>149</v>
      </c>
      <c r="B23" s="524"/>
      <c r="C23" s="411"/>
      <c r="D23" s="411"/>
      <c r="E23" s="411"/>
      <c r="F23" s="411"/>
      <c r="G23" s="411"/>
      <c r="H23" s="412"/>
      <c r="I23" s="575"/>
      <c r="J23" s="396">
        <v>43700</v>
      </c>
    </row>
    <row r="24" spans="1:10" x14ac:dyDescent="0.35">
      <c r="A24" s="735">
        <v>164</v>
      </c>
      <c r="B24" s="524"/>
      <c r="C24" s="411"/>
      <c r="D24" s="411"/>
      <c r="E24" s="411"/>
      <c r="F24" s="411"/>
      <c r="G24" s="411"/>
      <c r="H24" s="412"/>
      <c r="I24" s="575"/>
      <c r="J24" s="396">
        <v>43700</v>
      </c>
    </row>
    <row r="25" spans="1:10" x14ac:dyDescent="0.35">
      <c r="A25" s="735">
        <v>192</v>
      </c>
      <c r="B25" s="524"/>
      <c r="C25" s="411"/>
      <c r="D25" s="411"/>
      <c r="E25" s="411"/>
      <c r="F25" s="411"/>
      <c r="G25" s="411"/>
      <c r="H25" s="412"/>
      <c r="I25" s="575"/>
      <c r="J25" s="396">
        <v>43700</v>
      </c>
    </row>
    <row r="26" spans="1:10" ht="15" customHeight="1" thickBot="1" x14ac:dyDescent="0.4">
      <c r="A26" s="735">
        <v>222</v>
      </c>
      <c r="B26" s="1198"/>
      <c r="C26" s="980"/>
      <c r="D26" s="980"/>
      <c r="E26" s="980"/>
      <c r="F26" s="980"/>
      <c r="G26" s="980"/>
      <c r="H26" s="981"/>
      <c r="I26" s="868"/>
      <c r="J26" s="396">
        <v>43700</v>
      </c>
    </row>
    <row r="27" spans="1:10" ht="15" thickBot="1" x14ac:dyDescent="0.4">
      <c r="A27" s="932" t="s">
        <v>8</v>
      </c>
      <c r="B27" s="747"/>
      <c r="C27" s="748"/>
      <c r="D27" s="748"/>
      <c r="E27" s="748"/>
      <c r="F27" s="748"/>
      <c r="G27" s="748"/>
      <c r="H27" s="748"/>
      <c r="I27" s="748"/>
      <c r="J27" s="749">
        <f>SUM(J15:J26)</f>
        <v>524400</v>
      </c>
    </row>
    <row r="28" spans="1:10" s="298" customFormat="1" x14ac:dyDescent="0.35">
      <c r="A28" s="1184"/>
      <c r="B28" s="758"/>
      <c r="C28" s="758"/>
      <c r="D28" s="758"/>
      <c r="E28" s="758"/>
      <c r="F28" s="758"/>
      <c r="G28" s="758"/>
      <c r="H28" s="758"/>
      <c r="I28" s="758"/>
      <c r="J28" s="562"/>
    </row>
    <row r="29" spans="1:10" s="298" customFormat="1" x14ac:dyDescent="0.35">
      <c r="A29" s="1331"/>
      <c r="B29" s="758"/>
      <c r="C29" s="758"/>
      <c r="D29" s="758"/>
      <c r="E29" s="758"/>
      <c r="F29" s="758"/>
      <c r="G29" s="758"/>
      <c r="H29" s="758"/>
      <c r="I29" s="1533"/>
      <c r="J29" s="1533"/>
    </row>
    <row r="30" spans="1:10" x14ac:dyDescent="0.35">
      <c r="A30" s="751"/>
      <c r="B30" s="758"/>
      <c r="C30" s="758"/>
      <c r="D30" s="758"/>
      <c r="E30" s="758"/>
      <c r="F30" s="758"/>
      <c r="G30" s="758"/>
      <c r="H30" s="758"/>
      <c r="I30" s="1533" t="s">
        <v>622</v>
      </c>
      <c r="J30" s="1533"/>
    </row>
    <row r="31" spans="1:10" ht="15" customHeight="1" x14ac:dyDescent="0.35">
      <c r="A31" s="72" t="s">
        <v>850</v>
      </c>
      <c r="B31" s="72"/>
      <c r="C31" s="72"/>
      <c r="D31" s="72"/>
      <c r="E31" s="393"/>
      <c r="G31" s="393"/>
      <c r="I31" s="1533"/>
      <c r="J31" s="1533"/>
    </row>
    <row r="32" spans="1:10" ht="15" customHeight="1" x14ac:dyDescent="0.35">
      <c r="A32" s="72"/>
      <c r="B32" s="72"/>
      <c r="C32" s="72"/>
      <c r="D32" s="72"/>
      <c r="E32" s="1188"/>
      <c r="G32" s="1188"/>
      <c r="I32" s="1673" t="s">
        <v>234</v>
      </c>
      <c r="J32" s="1673"/>
    </row>
    <row r="33" spans="1:10" x14ac:dyDescent="0.35">
      <c r="A33" s="393"/>
      <c r="B33" s="393"/>
      <c r="C33" s="393"/>
      <c r="D33" s="393"/>
      <c r="E33" s="393"/>
      <c r="G33" s="393"/>
      <c r="I33" s="1673"/>
      <c r="J33" s="1673"/>
    </row>
    <row r="34" spans="1:10" x14ac:dyDescent="0.35">
      <c r="A34" s="393"/>
      <c r="B34" s="393"/>
      <c r="C34" s="393"/>
      <c r="D34" s="393"/>
      <c r="E34" s="393"/>
      <c r="G34" s="71"/>
      <c r="I34" s="1673"/>
      <c r="J34" s="1673"/>
    </row>
    <row r="35" spans="1:10" x14ac:dyDescent="0.35">
      <c r="A35" s="393"/>
      <c r="B35" s="393"/>
      <c r="C35" s="393"/>
      <c r="D35" s="393"/>
      <c r="E35" s="393"/>
      <c r="G35" s="71"/>
      <c r="I35" s="1673"/>
      <c r="J35" s="1673"/>
    </row>
  </sheetData>
  <sheetProtection algorithmName="SHA-512" hashValue="dmwAbnHxorN21T0VoGeVJdshWX4fObZvuO+6I3MVD9ZJvgcTmD4FwJ5ZBSmQBzX0ddRXWd/x7eLrmyV0DqQsaw==" saltValue="lDGthrWak/nRxCq/TTHo/w==" spinCount="100000" sheet="1" objects="1" scenarios="1" selectLockedCells="1" selectUnlockedCells="1"/>
  <mergeCells count="16">
    <mergeCell ref="I35:J35"/>
    <mergeCell ref="B13:H13"/>
    <mergeCell ref="I13:I14"/>
    <mergeCell ref="J13:J14"/>
    <mergeCell ref="I31:J31"/>
    <mergeCell ref="I33:J33"/>
    <mergeCell ref="I34:J34"/>
    <mergeCell ref="I29:J29"/>
    <mergeCell ref="I32:J32"/>
    <mergeCell ref="I30:J30"/>
    <mergeCell ref="A2:G2"/>
    <mergeCell ref="A6:J6"/>
    <mergeCell ref="A8:D8"/>
    <mergeCell ref="E8:J8"/>
    <mergeCell ref="A9:D10"/>
    <mergeCell ref="E9:J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topLeftCell="A4" workbookViewId="0">
      <selection activeCell="S30" sqref="S30"/>
    </sheetView>
  </sheetViews>
  <sheetFormatPr defaultRowHeight="14.5" x14ac:dyDescent="0.35"/>
  <cols>
    <col min="2" max="2" width="7.1796875" customWidth="1"/>
    <col min="3" max="3" width="7.453125" customWidth="1"/>
    <col min="4" max="4" width="7.1796875" customWidth="1"/>
    <col min="5" max="5" width="7.81640625" customWidth="1"/>
    <col min="6" max="6" width="7.1796875" customWidth="1"/>
    <col min="7" max="7" width="8" customWidth="1"/>
    <col min="8" max="8" width="8.81640625" customWidth="1"/>
    <col min="9" max="10" width="12.1796875" bestFit="1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393"/>
    </row>
    <row r="2" spans="1:10" x14ac:dyDescent="0.35">
      <c r="A2" s="1665"/>
      <c r="B2" s="1665"/>
      <c r="C2" s="1665"/>
      <c r="D2" s="1665"/>
      <c r="E2" s="1665"/>
      <c r="F2" s="1665"/>
      <c r="G2" s="1665"/>
      <c r="H2" s="78"/>
    </row>
    <row r="3" spans="1:10" x14ac:dyDescent="0.35">
      <c r="A3" s="186" t="s">
        <v>558</v>
      </c>
      <c r="B3" s="186"/>
      <c r="C3" s="186"/>
      <c r="D3" s="186"/>
      <c r="E3" s="398"/>
      <c r="F3" s="398"/>
      <c r="G3" s="398"/>
      <c r="H3" s="393"/>
    </row>
    <row r="4" spans="1:10" x14ac:dyDescent="0.35">
      <c r="A4" s="186"/>
      <c r="B4" s="186"/>
      <c r="C4" s="186"/>
      <c r="D4" s="186"/>
      <c r="E4" s="398"/>
      <c r="F4" s="398"/>
      <c r="G4" s="398"/>
      <c r="H4" s="393"/>
    </row>
    <row r="5" spans="1:10" x14ac:dyDescent="0.35">
      <c r="A5" s="186"/>
      <c r="B5" s="186"/>
      <c r="C5" s="186"/>
      <c r="D5" s="186"/>
      <c r="E5" s="398"/>
      <c r="F5" s="398"/>
      <c r="G5" s="398"/>
      <c r="H5" s="393"/>
    </row>
    <row r="6" spans="1:10" x14ac:dyDescent="0.35">
      <c r="A6" s="1653" t="s">
        <v>686</v>
      </c>
      <c r="B6" s="1653"/>
      <c r="C6" s="1653"/>
      <c r="D6" s="1653"/>
      <c r="E6" s="1653"/>
      <c r="F6" s="1653"/>
      <c r="G6" s="1653"/>
      <c r="H6" s="1653"/>
      <c r="I6" s="1653"/>
      <c r="J6" s="1653"/>
    </row>
    <row r="7" spans="1:10" ht="15" thickBot="1" x14ac:dyDescent="0.4">
      <c r="A7" s="201"/>
      <c r="B7" s="201"/>
      <c r="C7" s="201"/>
      <c r="D7" s="201"/>
      <c r="E7" s="201"/>
      <c r="F7" s="201"/>
      <c r="G7" s="201"/>
      <c r="H7" s="201"/>
      <c r="I7" s="201"/>
      <c r="J7" s="201"/>
    </row>
    <row r="8" spans="1:10" ht="15" thickBot="1" x14ac:dyDescent="0.4">
      <c r="A8" s="1677" t="s">
        <v>232</v>
      </c>
      <c r="B8" s="1678"/>
      <c r="C8" s="1678"/>
      <c r="D8" s="1679"/>
      <c r="E8" s="1666" t="s">
        <v>220</v>
      </c>
      <c r="F8" s="1667"/>
      <c r="G8" s="1667"/>
      <c r="H8" s="1667"/>
      <c r="I8" s="1667"/>
      <c r="J8" s="1668"/>
    </row>
    <row r="9" spans="1:10" x14ac:dyDescent="0.35">
      <c r="A9" s="1680" t="s">
        <v>384</v>
      </c>
      <c r="B9" s="1681"/>
      <c r="C9" s="1681"/>
      <c r="D9" s="1682"/>
      <c r="E9" s="1680" t="s">
        <v>441</v>
      </c>
      <c r="F9" s="1681"/>
      <c r="G9" s="1681"/>
      <c r="H9" s="1681"/>
      <c r="I9" s="1681"/>
      <c r="J9" s="1682"/>
    </row>
    <row r="10" spans="1:10" ht="15" thickBot="1" x14ac:dyDescent="0.4">
      <c r="A10" s="1683"/>
      <c r="B10" s="1684"/>
      <c r="C10" s="1684"/>
      <c r="D10" s="1685"/>
      <c r="E10" s="1683"/>
      <c r="F10" s="1684"/>
      <c r="G10" s="1684"/>
      <c r="H10" s="1684"/>
      <c r="I10" s="1684"/>
      <c r="J10" s="1685"/>
    </row>
    <row r="11" spans="1:10" x14ac:dyDescent="0.35">
      <c r="A11" s="415"/>
      <c r="B11" s="415"/>
      <c r="C11" s="415"/>
      <c r="D11" s="415"/>
      <c r="E11" s="415"/>
      <c r="F11" s="415"/>
      <c r="G11" s="415"/>
      <c r="H11" s="415"/>
      <c r="I11" s="415"/>
      <c r="J11" s="415"/>
    </row>
    <row r="12" spans="1:10" ht="15" thickBot="1" x14ac:dyDescent="0.4">
      <c r="A12" s="398"/>
      <c r="B12" s="398"/>
      <c r="C12" s="398"/>
      <c r="D12" s="398"/>
      <c r="E12" s="398"/>
      <c r="F12" s="398"/>
      <c r="G12" s="398"/>
      <c r="H12" s="398"/>
      <c r="I12" s="398"/>
      <c r="J12" s="398"/>
    </row>
    <row r="13" spans="1:10" ht="26.25" customHeight="1" x14ac:dyDescent="0.35">
      <c r="A13" s="564" t="s">
        <v>42</v>
      </c>
      <c r="B13" s="1674" t="s">
        <v>231</v>
      </c>
      <c r="C13" s="1675"/>
      <c r="D13" s="1675"/>
      <c r="E13" s="1675"/>
      <c r="F13" s="1675"/>
      <c r="G13" s="1675"/>
      <c r="H13" s="1676"/>
      <c r="I13" s="1669" t="s">
        <v>339</v>
      </c>
      <c r="J13" s="1671" t="s">
        <v>233</v>
      </c>
    </row>
    <row r="14" spans="1:10" ht="15" thickBot="1" x14ac:dyDescent="0.4">
      <c r="A14" s="571" t="s">
        <v>43</v>
      </c>
      <c r="B14" s="572" t="s">
        <v>44</v>
      </c>
      <c r="C14" s="572" t="s">
        <v>44</v>
      </c>
      <c r="D14" s="572" t="s">
        <v>44</v>
      </c>
      <c r="E14" s="572" t="s">
        <v>44</v>
      </c>
      <c r="F14" s="572" t="s">
        <v>44</v>
      </c>
      <c r="G14" s="572" t="s">
        <v>44</v>
      </c>
      <c r="H14" s="572" t="s">
        <v>8</v>
      </c>
      <c r="I14" s="1670"/>
      <c r="J14" s="1672"/>
    </row>
    <row r="15" spans="1:10" x14ac:dyDescent="0.35">
      <c r="A15" s="569">
        <v>136</v>
      </c>
      <c r="B15" s="533"/>
      <c r="C15" s="411"/>
      <c r="D15" s="411"/>
      <c r="E15" s="411"/>
      <c r="F15" s="411"/>
      <c r="G15" s="411"/>
      <c r="H15" s="412"/>
      <c r="I15" s="476"/>
      <c r="J15" s="741">
        <v>19217</v>
      </c>
    </row>
    <row r="16" spans="1:10" x14ac:dyDescent="0.35">
      <c r="A16" s="569">
        <v>149</v>
      </c>
      <c r="B16" s="533"/>
      <c r="C16" s="411"/>
      <c r="D16" s="411"/>
      <c r="E16" s="411"/>
      <c r="F16" s="411"/>
      <c r="G16" s="411"/>
      <c r="H16" s="412"/>
      <c r="I16" s="476"/>
      <c r="J16" s="396">
        <v>9609</v>
      </c>
    </row>
    <row r="17" spans="1:10" x14ac:dyDescent="0.35">
      <c r="A17" s="567">
        <v>164</v>
      </c>
      <c r="B17" s="533"/>
      <c r="C17" s="411"/>
      <c r="D17" s="411"/>
      <c r="E17" s="411"/>
      <c r="F17" s="411"/>
      <c r="G17" s="411"/>
      <c r="H17" s="412"/>
      <c r="I17" s="476"/>
      <c r="J17" s="396">
        <v>9609</v>
      </c>
    </row>
    <row r="18" spans="1:10" x14ac:dyDescent="0.35">
      <c r="A18" s="567">
        <v>192</v>
      </c>
      <c r="B18" s="534"/>
      <c r="C18" s="411"/>
      <c r="D18" s="411"/>
      <c r="E18" s="411"/>
      <c r="F18" s="411"/>
      <c r="G18" s="411"/>
      <c r="H18" s="412"/>
      <c r="I18" s="476"/>
      <c r="J18" s="396">
        <v>9609</v>
      </c>
    </row>
    <row r="19" spans="1:10" x14ac:dyDescent="0.35">
      <c r="A19" s="567">
        <v>222</v>
      </c>
      <c r="B19" s="534"/>
      <c r="C19" s="411"/>
      <c r="D19" s="411"/>
      <c r="E19" s="411"/>
      <c r="F19" s="411"/>
      <c r="G19" s="411"/>
      <c r="H19" s="412"/>
      <c r="I19" s="476"/>
      <c r="J19" s="396">
        <v>9609</v>
      </c>
    </row>
    <row r="20" spans="1:10" x14ac:dyDescent="0.35">
      <c r="A20" s="567"/>
      <c r="B20" s="534"/>
      <c r="C20" s="411"/>
      <c r="D20" s="411"/>
      <c r="E20" s="411"/>
      <c r="F20" s="411"/>
      <c r="G20" s="411"/>
      <c r="H20" s="412"/>
      <c r="I20" s="476"/>
      <c r="J20" s="396"/>
    </row>
    <row r="21" spans="1:10" x14ac:dyDescent="0.35">
      <c r="A21" s="567"/>
      <c r="B21" s="534"/>
      <c r="C21" s="411"/>
      <c r="D21" s="411"/>
      <c r="E21" s="411"/>
      <c r="F21" s="411"/>
      <c r="G21" s="411"/>
      <c r="H21" s="412"/>
      <c r="I21" s="476"/>
      <c r="J21" s="396"/>
    </row>
    <row r="22" spans="1:10" x14ac:dyDescent="0.35">
      <c r="A22" s="567"/>
      <c r="B22" s="534"/>
      <c r="C22" s="411"/>
      <c r="D22" s="411"/>
      <c r="E22" s="411"/>
      <c r="F22" s="411"/>
      <c r="G22" s="411"/>
      <c r="H22" s="412"/>
      <c r="I22" s="476"/>
      <c r="J22" s="396"/>
    </row>
    <row r="23" spans="1:10" x14ac:dyDescent="0.35">
      <c r="A23" s="567"/>
      <c r="B23" s="534"/>
      <c r="C23" s="411"/>
      <c r="D23" s="411"/>
      <c r="E23" s="411"/>
      <c r="F23" s="411"/>
      <c r="G23" s="411"/>
      <c r="H23" s="412"/>
      <c r="I23" s="476"/>
      <c r="J23" s="396"/>
    </row>
    <row r="24" spans="1:10" ht="15" thickBot="1" x14ac:dyDescent="0.4">
      <c r="A24" s="569"/>
      <c r="B24" s="534"/>
      <c r="C24" s="411"/>
      <c r="D24" s="411"/>
      <c r="E24" s="411"/>
      <c r="F24" s="411"/>
      <c r="G24" s="411"/>
      <c r="H24" s="412"/>
      <c r="I24" s="476"/>
      <c r="J24" s="396"/>
    </row>
    <row r="25" spans="1:10" ht="15" thickBot="1" x14ac:dyDescent="0.4">
      <c r="A25" s="568" t="s">
        <v>8</v>
      </c>
      <c r="B25" s="413"/>
      <c r="C25" s="413"/>
      <c r="D25" s="413"/>
      <c r="E25" s="413"/>
      <c r="F25" s="413"/>
      <c r="G25" s="413"/>
      <c r="H25" s="413"/>
      <c r="I25" s="750">
        <f>SUM(I15:I24)</f>
        <v>0</v>
      </c>
      <c r="J25" s="578">
        <f>SUM(J15:J24)</f>
        <v>57653</v>
      </c>
    </row>
    <row r="26" spans="1:10" x14ac:dyDescent="0.35">
      <c r="A26" s="416"/>
      <c r="B26" s="414"/>
      <c r="C26" s="414"/>
      <c r="D26" s="414"/>
      <c r="E26" s="414"/>
      <c r="F26" s="414"/>
      <c r="G26" s="414"/>
      <c r="H26" s="414"/>
      <c r="I26" s="414"/>
      <c r="J26" s="414"/>
    </row>
    <row r="27" spans="1:10" x14ac:dyDescent="0.35">
      <c r="A27" s="416"/>
      <c r="B27" s="1332"/>
      <c r="C27" s="1332"/>
      <c r="D27" s="1332"/>
      <c r="E27" s="1332"/>
      <c r="F27" s="1332"/>
      <c r="G27" s="1332"/>
      <c r="H27" s="1332"/>
      <c r="I27" s="1332"/>
      <c r="J27" s="1332"/>
    </row>
    <row r="28" spans="1:10" x14ac:dyDescent="0.35">
      <c r="A28" s="416"/>
      <c r="B28" s="1332"/>
      <c r="C28" s="1332"/>
      <c r="D28" s="1332"/>
      <c r="E28" s="1332"/>
      <c r="F28" s="1332"/>
      <c r="G28" s="1332"/>
      <c r="H28" s="1332"/>
      <c r="I28" s="1332"/>
      <c r="J28" s="1332"/>
    </row>
    <row r="29" spans="1:10" x14ac:dyDescent="0.35">
      <c r="A29" s="416"/>
      <c r="B29" s="1332"/>
      <c r="C29" s="1332"/>
      <c r="D29" s="1332"/>
      <c r="E29" s="1332"/>
      <c r="F29" s="1332"/>
      <c r="G29" s="1332"/>
      <c r="H29" s="1332"/>
      <c r="I29" s="1332"/>
      <c r="J29" s="1332"/>
    </row>
    <row r="30" spans="1:10" x14ac:dyDescent="0.35">
      <c r="A30" s="416"/>
      <c r="B30" s="414"/>
      <c r="C30" s="414"/>
      <c r="D30" s="414"/>
      <c r="E30" s="414"/>
      <c r="F30" s="414"/>
      <c r="G30" s="414"/>
      <c r="H30" s="414"/>
      <c r="I30" s="414"/>
      <c r="J30" s="414"/>
    </row>
    <row r="31" spans="1:10" x14ac:dyDescent="0.35">
      <c r="A31" s="416"/>
      <c r="B31" s="414"/>
      <c r="C31" s="414"/>
      <c r="D31" s="414"/>
      <c r="E31" s="414"/>
      <c r="F31" s="414"/>
      <c r="G31" s="414"/>
      <c r="H31" s="414"/>
      <c r="I31" s="414"/>
      <c r="J31" s="414"/>
    </row>
    <row r="32" spans="1:10" x14ac:dyDescent="0.35">
      <c r="A32" s="416"/>
      <c r="B32" s="414"/>
      <c r="C32" s="414"/>
      <c r="D32" s="414"/>
      <c r="E32" s="414"/>
      <c r="F32" s="414"/>
      <c r="G32" s="414"/>
      <c r="H32" s="414"/>
      <c r="I32" s="414"/>
      <c r="J32" s="414"/>
    </row>
    <row r="34" spans="1:10" x14ac:dyDescent="0.35">
      <c r="A34" s="1702" t="s">
        <v>770</v>
      </c>
      <c r="B34" s="1702"/>
      <c r="C34" s="1702"/>
      <c r="D34" s="1702"/>
      <c r="E34" s="1702"/>
      <c r="G34" s="393"/>
      <c r="I34" s="1533" t="s">
        <v>622</v>
      </c>
      <c r="J34" s="1533"/>
    </row>
    <row r="35" spans="1:10" x14ac:dyDescent="0.35">
      <c r="A35" s="1187"/>
      <c r="B35" s="1187"/>
      <c r="C35" s="1187"/>
      <c r="D35" s="1187"/>
      <c r="E35" s="1187"/>
      <c r="G35" s="1188"/>
      <c r="I35" s="1179"/>
      <c r="J35" s="1179"/>
    </row>
    <row r="36" spans="1:10" x14ac:dyDescent="0.35">
      <c r="A36" s="393"/>
      <c r="B36" s="393"/>
      <c r="C36" s="393"/>
      <c r="D36" s="393"/>
      <c r="E36" s="393"/>
      <c r="G36" s="393"/>
      <c r="I36" s="1673" t="s">
        <v>234</v>
      </c>
      <c r="J36" s="1673"/>
    </row>
    <row r="37" spans="1:10" x14ac:dyDescent="0.35">
      <c r="A37" s="393"/>
      <c r="B37" s="393"/>
      <c r="C37" s="393"/>
      <c r="D37" s="393"/>
      <c r="E37" s="393"/>
      <c r="G37" s="71"/>
      <c r="I37" s="1673"/>
      <c r="J37" s="1673"/>
    </row>
    <row r="38" spans="1:10" x14ac:dyDescent="0.35">
      <c r="A38" s="393"/>
      <c r="B38" s="393"/>
      <c r="C38" s="393"/>
      <c r="D38" s="393"/>
      <c r="E38" s="393"/>
      <c r="G38" s="71"/>
      <c r="I38" s="1673"/>
      <c r="J38" s="1673"/>
    </row>
  </sheetData>
  <sheetProtection algorithmName="SHA-512" hashValue="q6z3jYEbkGxRv4G/dptkcaBbHr3DlBGgu4JvVj6fBJcf2Ia+AhANOEFcic6DGex5Vid8po8DCfdc6SV0wcOzEQ==" saltValue="Zu5Sm1imCIJ93HMGe1dQ/A==" spinCount="100000" sheet="1" objects="1" scenarios="1" selectLockedCells="1" selectUnlockedCells="1"/>
  <mergeCells count="14">
    <mergeCell ref="I38:J38"/>
    <mergeCell ref="B13:H13"/>
    <mergeCell ref="I13:I14"/>
    <mergeCell ref="J13:J14"/>
    <mergeCell ref="I34:J34"/>
    <mergeCell ref="I36:J36"/>
    <mergeCell ref="I37:J37"/>
    <mergeCell ref="A34:E34"/>
    <mergeCell ref="A2:G2"/>
    <mergeCell ref="A6:J6"/>
    <mergeCell ref="A8:D8"/>
    <mergeCell ref="E8:J8"/>
    <mergeCell ref="A9:D10"/>
    <mergeCell ref="E9:J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2"/>
  <sheetViews>
    <sheetView workbookViewId="0">
      <selection activeCell="L16" sqref="L16"/>
    </sheetView>
  </sheetViews>
  <sheetFormatPr defaultRowHeight="14.5" x14ac:dyDescent="0.35"/>
  <cols>
    <col min="1" max="1" width="11.1796875" customWidth="1"/>
    <col min="2" max="2" width="10.1796875" customWidth="1"/>
    <col min="3" max="3" width="8" customWidth="1"/>
    <col min="4" max="6" width="7.81640625" customWidth="1"/>
    <col min="7" max="7" width="8.1796875" customWidth="1"/>
    <col min="8" max="8" width="11.81640625" customWidth="1"/>
    <col min="9" max="9" width="15" customWidth="1"/>
    <col min="10" max="10" width="15.1796875" customWidth="1"/>
    <col min="11" max="11" width="10.1796875" bestFit="1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393"/>
    </row>
    <row r="2" spans="1:10" x14ac:dyDescent="0.35">
      <c r="A2" s="1665"/>
      <c r="B2" s="1665"/>
      <c r="C2" s="1665"/>
      <c r="D2" s="1665"/>
      <c r="E2" s="1665"/>
      <c r="F2" s="1665"/>
      <c r="G2" s="1665"/>
      <c r="H2" s="78"/>
    </row>
    <row r="3" spans="1:10" x14ac:dyDescent="0.35">
      <c r="A3" s="186" t="s">
        <v>558</v>
      </c>
      <c r="B3" s="186"/>
      <c r="C3" s="186"/>
      <c r="D3" s="186"/>
      <c r="E3" s="398"/>
      <c r="F3" s="398"/>
      <c r="G3" s="398"/>
      <c r="H3" s="393"/>
    </row>
    <row r="4" spans="1:10" x14ac:dyDescent="0.35">
      <c r="A4" s="186"/>
      <c r="B4" s="186"/>
      <c r="C4" s="186"/>
      <c r="D4" s="186"/>
      <c r="E4" s="398"/>
      <c r="F4" s="398"/>
      <c r="G4" s="398"/>
      <c r="H4" s="393"/>
    </row>
    <row r="5" spans="1:10" x14ac:dyDescent="0.35">
      <c r="A5" s="1653" t="s">
        <v>686</v>
      </c>
      <c r="B5" s="1653"/>
      <c r="C5" s="1653"/>
      <c r="D5" s="1653"/>
      <c r="E5" s="1653"/>
      <c r="F5" s="1653"/>
      <c r="G5" s="1653"/>
      <c r="H5" s="1653"/>
      <c r="I5" s="1653"/>
      <c r="J5" s="1653"/>
    </row>
    <row r="6" spans="1:10" ht="15" thickBot="1" x14ac:dyDescent="0.4">
      <c r="A6" s="201"/>
      <c r="B6" s="201"/>
      <c r="C6" s="201"/>
      <c r="D6" s="201"/>
      <c r="E6" s="201"/>
      <c r="F6" s="201"/>
      <c r="G6" s="201"/>
      <c r="H6" s="201"/>
      <c r="I6" s="201"/>
      <c r="J6" s="201"/>
    </row>
    <row r="7" spans="1:10" ht="15" thickBot="1" x14ac:dyDescent="0.4">
      <c r="A7" s="1677" t="s">
        <v>232</v>
      </c>
      <c r="B7" s="1678"/>
      <c r="C7" s="1678"/>
      <c r="D7" s="1679"/>
      <c r="E7" s="1666" t="s">
        <v>220</v>
      </c>
      <c r="F7" s="1667"/>
      <c r="G7" s="1667"/>
      <c r="H7" s="1667"/>
      <c r="I7" s="1667"/>
      <c r="J7" s="1668"/>
    </row>
    <row r="8" spans="1:10" x14ac:dyDescent="0.35">
      <c r="A8" s="1680" t="s">
        <v>385</v>
      </c>
      <c r="B8" s="1681"/>
      <c r="C8" s="1681"/>
      <c r="D8" s="1682"/>
      <c r="E8" s="1680" t="s">
        <v>442</v>
      </c>
      <c r="F8" s="1681"/>
      <c r="G8" s="1681"/>
      <c r="H8" s="1681"/>
      <c r="I8" s="1681"/>
      <c r="J8" s="1682"/>
    </row>
    <row r="9" spans="1:10" ht="15" thickBot="1" x14ac:dyDescent="0.4">
      <c r="A9" s="1683"/>
      <c r="B9" s="1684"/>
      <c r="C9" s="1684"/>
      <c r="D9" s="1685"/>
      <c r="E9" s="1683"/>
      <c r="F9" s="1684"/>
      <c r="G9" s="1684"/>
      <c r="H9" s="1684"/>
      <c r="I9" s="1684"/>
      <c r="J9" s="1685"/>
    </row>
    <row r="10" spans="1:10" x14ac:dyDescent="0.35">
      <c r="A10" s="415"/>
      <c r="B10" s="415"/>
      <c r="C10" s="415"/>
      <c r="D10" s="415"/>
      <c r="E10" s="415"/>
      <c r="F10" s="415"/>
      <c r="G10" s="415"/>
      <c r="H10" s="415"/>
      <c r="I10" s="415"/>
      <c r="J10" s="415"/>
    </row>
    <row r="11" spans="1:10" x14ac:dyDescent="0.35">
      <c r="A11" s="398"/>
      <c r="B11" s="398"/>
      <c r="C11" s="398"/>
      <c r="D11" s="398"/>
      <c r="E11" s="398"/>
      <c r="F11" s="398"/>
      <c r="G11" s="398"/>
      <c r="H11" s="398"/>
      <c r="I11" s="398"/>
      <c r="J11" s="398"/>
    </row>
    <row r="12" spans="1:10" ht="25.5" customHeight="1" x14ac:dyDescent="0.35">
      <c r="A12" s="1400" t="s">
        <v>42</v>
      </c>
      <c r="B12" s="1703" t="s">
        <v>231</v>
      </c>
      <c r="C12" s="1704"/>
      <c r="D12" s="1704"/>
      <c r="E12" s="1704"/>
      <c r="F12" s="1704"/>
      <c r="G12" s="1704"/>
      <c r="H12" s="1705"/>
      <c r="I12" s="1706" t="s">
        <v>454</v>
      </c>
      <c r="J12" s="1708" t="s">
        <v>233</v>
      </c>
    </row>
    <row r="13" spans="1:10" x14ac:dyDescent="0.35">
      <c r="A13" s="1401" t="s">
        <v>43</v>
      </c>
      <c r="B13" s="1402" t="s">
        <v>248</v>
      </c>
      <c r="C13" s="1402" t="s">
        <v>44</v>
      </c>
      <c r="D13" s="1402" t="s">
        <v>44</v>
      </c>
      <c r="E13" s="1402" t="s">
        <v>44</v>
      </c>
      <c r="F13" s="1402" t="s">
        <v>44</v>
      </c>
      <c r="G13" s="1402" t="s">
        <v>44</v>
      </c>
      <c r="H13" s="1402" t="s">
        <v>8</v>
      </c>
      <c r="I13" s="1707"/>
      <c r="J13" s="1709"/>
    </row>
    <row r="14" spans="1:10" x14ac:dyDescent="0.35">
      <c r="A14" s="569">
        <v>1</v>
      </c>
      <c r="B14" s="499"/>
      <c r="C14" s="543"/>
      <c r="D14" s="543"/>
      <c r="E14" s="543"/>
      <c r="F14" s="543"/>
      <c r="G14" s="543"/>
      <c r="H14" s="544"/>
      <c r="I14" s="480"/>
      <c r="J14" s="535">
        <v>8842</v>
      </c>
    </row>
    <row r="15" spans="1:10" x14ac:dyDescent="0.35">
      <c r="A15" s="569">
        <v>222</v>
      </c>
      <c r="B15" s="499"/>
      <c r="C15" s="543"/>
      <c r="D15" s="543"/>
      <c r="E15" s="543"/>
      <c r="F15" s="543"/>
      <c r="G15" s="543"/>
      <c r="H15" s="544"/>
      <c r="I15" s="480"/>
      <c r="J15" s="535">
        <v>8842</v>
      </c>
    </row>
    <row r="16" spans="1:10" x14ac:dyDescent="0.35">
      <c r="A16" s="569"/>
      <c r="B16" s="499"/>
      <c r="C16" s="411"/>
      <c r="D16" s="411"/>
      <c r="E16" s="411"/>
      <c r="F16" s="411"/>
      <c r="G16" s="411"/>
      <c r="H16" s="412"/>
      <c r="I16" s="575"/>
      <c r="J16" s="396"/>
    </row>
    <row r="17" spans="1:11" x14ac:dyDescent="0.35">
      <c r="A17" s="569"/>
      <c r="B17" s="499"/>
      <c r="C17" s="538"/>
      <c r="D17" s="411"/>
      <c r="E17" s="411"/>
      <c r="F17" s="411"/>
      <c r="G17" s="411"/>
      <c r="H17" s="411"/>
      <c r="I17" s="412"/>
      <c r="J17" s="575"/>
    </row>
    <row r="18" spans="1:11" x14ac:dyDescent="0.35">
      <c r="A18" s="569"/>
      <c r="B18" s="499"/>
      <c r="C18" s="538"/>
      <c r="D18" s="411"/>
      <c r="E18" s="411"/>
      <c r="F18" s="411"/>
      <c r="G18" s="411"/>
      <c r="H18" s="411"/>
      <c r="I18" s="412"/>
      <c r="J18" s="575"/>
    </row>
    <row r="19" spans="1:11" x14ac:dyDescent="0.35">
      <c r="A19" s="569"/>
      <c r="B19" s="499"/>
      <c r="C19" s="538"/>
      <c r="D19" s="411"/>
      <c r="E19" s="411"/>
      <c r="F19" s="411"/>
      <c r="G19" s="411"/>
      <c r="H19" s="411"/>
      <c r="I19" s="412"/>
      <c r="J19" s="575"/>
    </row>
    <row r="20" spans="1:11" ht="15" thickBot="1" x14ac:dyDescent="0.4">
      <c r="A20" s="569"/>
      <c r="B20" s="499"/>
      <c r="C20" s="411"/>
      <c r="D20" s="411"/>
      <c r="E20" s="411"/>
      <c r="F20" s="411"/>
      <c r="G20" s="411"/>
      <c r="H20" s="412"/>
      <c r="I20" s="575"/>
      <c r="J20" s="396"/>
    </row>
    <row r="21" spans="1:11" ht="15" thickBot="1" x14ac:dyDescent="0.4">
      <c r="A21" s="576" t="s">
        <v>8</v>
      </c>
      <c r="B21" s="577">
        <f>SUM(B14:B18)</f>
        <v>0</v>
      </c>
      <c r="C21" s="577"/>
      <c r="D21" s="577"/>
      <c r="E21" s="577"/>
      <c r="F21" s="577"/>
      <c r="G21" s="577"/>
      <c r="H21" s="577">
        <f>SUM(H14:H18)</f>
        <v>0</v>
      </c>
      <c r="I21" s="577">
        <f>SUM(I14:I20)</f>
        <v>0</v>
      </c>
      <c r="J21" s="578">
        <f>SUM(J14:J20)</f>
        <v>17684</v>
      </c>
    </row>
    <row r="25" spans="1:11" x14ac:dyDescent="0.35">
      <c r="I25" s="1533" t="s">
        <v>654</v>
      </c>
      <c r="J25" s="1533"/>
    </row>
    <row r="26" spans="1:11" x14ac:dyDescent="0.35">
      <c r="K26" s="631"/>
    </row>
    <row r="27" spans="1:11" x14ac:dyDescent="0.35">
      <c r="A27" s="72" t="s">
        <v>757</v>
      </c>
      <c r="B27" s="72"/>
      <c r="C27" s="72"/>
      <c r="D27" s="72"/>
      <c r="E27" s="1399"/>
      <c r="G27" s="1399"/>
      <c r="I27" s="1673" t="s">
        <v>234</v>
      </c>
      <c r="J27" s="1673"/>
    </row>
    <row r="28" spans="1:11" x14ac:dyDescent="0.35">
      <c r="A28" s="72"/>
      <c r="B28" s="72"/>
      <c r="C28" s="72"/>
      <c r="D28" s="72"/>
      <c r="E28" s="1188"/>
      <c r="G28" s="1188"/>
      <c r="I28" s="1179"/>
      <c r="J28" s="1179"/>
    </row>
    <row r="29" spans="1:11" x14ac:dyDescent="0.35">
      <c r="A29" s="393"/>
      <c r="B29" s="393"/>
      <c r="C29" s="393"/>
      <c r="D29" s="393"/>
      <c r="E29" s="393"/>
      <c r="G29" s="393"/>
      <c r="I29" s="1673"/>
      <c r="J29" s="1673"/>
    </row>
    <row r="30" spans="1:11" ht="15" customHeight="1" x14ac:dyDescent="0.35">
      <c r="A30" s="393"/>
      <c r="B30" s="393"/>
      <c r="C30" s="393"/>
      <c r="D30" s="393"/>
      <c r="E30" s="393"/>
      <c r="G30" s="71"/>
      <c r="I30" s="1673"/>
      <c r="J30" s="1673"/>
    </row>
    <row r="31" spans="1:11" x14ac:dyDescent="0.35">
      <c r="A31" s="393"/>
      <c r="B31" s="393"/>
      <c r="C31" s="393"/>
      <c r="D31" s="393"/>
      <c r="E31" s="393"/>
      <c r="G31" s="71"/>
      <c r="I31" s="1673"/>
      <c r="J31" s="1673"/>
    </row>
    <row r="32" spans="1:11" ht="15" customHeight="1" x14ac:dyDescent="0.35"/>
  </sheetData>
  <sheetProtection algorithmName="SHA-512" hashValue="Hp9pKn1rUKaeU7pI173nHFy6R8Nr3T5DK7LAygHc89xdvlYCooGiMi2oFzkbVT4B6I0h2uOKYY7Sg/zA+Db1qw==" saltValue="0mEm7CDXEiIceY/knqkwpA==" spinCount="100000" sheet="1" objects="1" scenarios="1" selectLockedCells="1" selectUnlockedCells="1"/>
  <mergeCells count="14">
    <mergeCell ref="I31:J31"/>
    <mergeCell ref="I27:J27"/>
    <mergeCell ref="I29:J29"/>
    <mergeCell ref="I30:J30"/>
    <mergeCell ref="B12:H12"/>
    <mergeCell ref="I12:I13"/>
    <mergeCell ref="J12:J13"/>
    <mergeCell ref="I25:J25"/>
    <mergeCell ref="A2:G2"/>
    <mergeCell ref="A5:J5"/>
    <mergeCell ref="A7:D7"/>
    <mergeCell ref="E7:J7"/>
    <mergeCell ref="A8:D9"/>
    <mergeCell ref="E8:J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10" workbookViewId="0">
      <selection activeCell="N35" sqref="N35"/>
    </sheetView>
  </sheetViews>
  <sheetFormatPr defaultRowHeight="14.5" x14ac:dyDescent="0.35"/>
  <cols>
    <col min="1" max="1" width="12.453125" customWidth="1"/>
    <col min="2" max="2" width="7.81640625" customWidth="1"/>
    <col min="3" max="3" width="6.81640625" customWidth="1"/>
    <col min="4" max="4" width="8.453125" customWidth="1"/>
    <col min="5" max="5" width="7.1796875" customWidth="1"/>
    <col min="6" max="6" width="8" customWidth="1"/>
    <col min="7" max="7" width="7.81640625" customWidth="1"/>
    <col min="8" max="8" width="8" customWidth="1"/>
    <col min="9" max="9" width="10.1796875" bestFit="1" customWidth="1"/>
    <col min="10" max="10" width="10.81640625" bestFit="1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393"/>
    </row>
    <row r="2" spans="1:10" x14ac:dyDescent="0.35">
      <c r="A2" s="185"/>
      <c r="B2" s="185"/>
      <c r="C2" s="185"/>
      <c r="D2" s="185"/>
      <c r="E2" s="16"/>
      <c r="F2" s="16"/>
      <c r="G2" s="16"/>
      <c r="H2" s="555"/>
    </row>
    <row r="3" spans="1:10" x14ac:dyDescent="0.35">
      <c r="A3" s="1665"/>
      <c r="B3" s="1665"/>
      <c r="C3" s="1665"/>
      <c r="D3" s="1665"/>
      <c r="E3" s="1665"/>
      <c r="F3" s="1665"/>
      <c r="G3" s="1665"/>
      <c r="H3" s="78"/>
    </row>
    <row r="4" spans="1:10" x14ac:dyDescent="0.35">
      <c r="A4" s="186" t="s">
        <v>558</v>
      </c>
      <c r="B4" s="186"/>
      <c r="C4" s="186"/>
      <c r="D4" s="186"/>
      <c r="E4" s="398"/>
      <c r="F4" s="398"/>
      <c r="G4" s="398"/>
      <c r="H4" s="393"/>
    </row>
    <row r="5" spans="1:10" x14ac:dyDescent="0.35">
      <c r="A5" s="186"/>
      <c r="B5" s="186"/>
      <c r="C5" s="186"/>
      <c r="D5" s="186"/>
      <c r="E5" s="398"/>
      <c r="F5" s="398"/>
      <c r="G5" s="398"/>
      <c r="H5" s="393"/>
    </row>
    <row r="6" spans="1:10" x14ac:dyDescent="0.35">
      <c r="A6" s="186"/>
      <c r="B6" s="186"/>
      <c r="C6" s="186"/>
      <c r="D6" s="186"/>
      <c r="E6" s="398"/>
      <c r="F6" s="398"/>
      <c r="G6" s="398"/>
      <c r="H6" s="393"/>
    </row>
    <row r="7" spans="1:10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0" x14ac:dyDescent="0.35">
      <c r="A8" s="552"/>
      <c r="B8" s="552"/>
      <c r="C8" s="552"/>
      <c r="D8" s="552"/>
      <c r="E8" s="552"/>
      <c r="F8" s="552"/>
      <c r="G8" s="552"/>
      <c r="H8" s="552"/>
      <c r="I8" s="552"/>
      <c r="J8" s="552"/>
    </row>
    <row r="9" spans="1:10" ht="15" thickBot="1" x14ac:dyDescent="0.4">
      <c r="A9" s="201"/>
      <c r="B9" s="201"/>
      <c r="C9" s="201"/>
      <c r="D9" s="201"/>
      <c r="E9" s="201"/>
      <c r="F9" s="201"/>
      <c r="G9" s="201"/>
      <c r="H9" s="201"/>
      <c r="I9" s="201"/>
      <c r="J9" s="201"/>
    </row>
    <row r="10" spans="1:10" ht="15" thickBot="1" x14ac:dyDescent="0.4">
      <c r="A10" s="1677" t="s">
        <v>232</v>
      </c>
      <c r="B10" s="1678"/>
      <c r="C10" s="1678"/>
      <c r="D10" s="1679"/>
      <c r="E10" s="1666" t="s">
        <v>220</v>
      </c>
      <c r="F10" s="1667"/>
      <c r="G10" s="1667"/>
      <c r="H10" s="1667"/>
      <c r="I10" s="1667"/>
      <c r="J10" s="1668"/>
    </row>
    <row r="11" spans="1:10" x14ac:dyDescent="0.35">
      <c r="A11" s="1680" t="s">
        <v>386</v>
      </c>
      <c r="B11" s="1681"/>
      <c r="C11" s="1681"/>
      <c r="D11" s="1682"/>
      <c r="E11" s="1680" t="s">
        <v>443</v>
      </c>
      <c r="F11" s="1681"/>
      <c r="G11" s="1681"/>
      <c r="H11" s="1681"/>
      <c r="I11" s="1681"/>
      <c r="J11" s="1682"/>
    </row>
    <row r="12" spans="1:10" ht="15" thickBot="1" x14ac:dyDescent="0.4">
      <c r="A12" s="1683"/>
      <c r="B12" s="1684"/>
      <c r="C12" s="1684"/>
      <c r="D12" s="1685"/>
      <c r="E12" s="1683"/>
      <c r="F12" s="1684"/>
      <c r="G12" s="1684"/>
      <c r="H12" s="1684"/>
      <c r="I12" s="1684"/>
      <c r="J12" s="1685"/>
    </row>
    <row r="13" spans="1:10" x14ac:dyDescent="0.35">
      <c r="A13" s="415"/>
      <c r="B13" s="415"/>
      <c r="C13" s="415"/>
      <c r="D13" s="415"/>
      <c r="E13" s="415"/>
      <c r="F13" s="415"/>
      <c r="G13" s="415"/>
      <c r="H13" s="415"/>
      <c r="I13" s="415"/>
      <c r="J13" s="415"/>
    </row>
    <row r="14" spans="1:10" ht="15" thickBot="1" x14ac:dyDescent="0.4">
      <c r="A14" s="398"/>
      <c r="B14" s="398"/>
      <c r="C14" s="398"/>
      <c r="D14" s="398"/>
      <c r="E14" s="398"/>
      <c r="F14" s="398"/>
      <c r="G14" s="398"/>
      <c r="H14" s="398"/>
      <c r="I14" s="398"/>
      <c r="J14" s="398"/>
    </row>
    <row r="15" spans="1:10" ht="26" x14ac:dyDescent="0.35">
      <c r="A15" s="564" t="s">
        <v>42</v>
      </c>
      <c r="B15" s="1674" t="s">
        <v>231</v>
      </c>
      <c r="C15" s="1675"/>
      <c r="D15" s="1675"/>
      <c r="E15" s="1675"/>
      <c r="F15" s="1675"/>
      <c r="G15" s="1675"/>
      <c r="H15" s="1676"/>
      <c r="I15" s="1669" t="s">
        <v>339</v>
      </c>
      <c r="J15" s="1671" t="s">
        <v>233</v>
      </c>
    </row>
    <row r="16" spans="1:10" ht="15" thickBot="1" x14ac:dyDescent="0.4">
      <c r="A16" s="571" t="s">
        <v>43</v>
      </c>
      <c r="B16" s="572" t="s">
        <v>44</v>
      </c>
      <c r="C16" s="572" t="s">
        <v>44</v>
      </c>
      <c r="D16" s="572" t="s">
        <v>44</v>
      </c>
      <c r="E16" s="572" t="s">
        <v>44</v>
      </c>
      <c r="F16" s="572" t="s">
        <v>44</v>
      </c>
      <c r="G16" s="572" t="s">
        <v>44</v>
      </c>
      <c r="H16" s="572" t="s">
        <v>8</v>
      </c>
      <c r="I16" s="1670"/>
      <c r="J16" s="1672"/>
    </row>
    <row r="17" spans="1:11" x14ac:dyDescent="0.35">
      <c r="A17" s="776"/>
      <c r="B17" s="719"/>
      <c r="C17" s="719"/>
      <c r="D17" s="719"/>
      <c r="E17" s="719"/>
      <c r="F17" s="719"/>
      <c r="G17" s="719"/>
      <c r="H17" s="719"/>
      <c r="I17" s="724"/>
      <c r="J17" s="741"/>
    </row>
    <row r="18" spans="1:11" x14ac:dyDescent="0.35">
      <c r="A18" s="776"/>
      <c r="B18" s="719"/>
      <c r="C18" s="719"/>
      <c r="D18" s="719"/>
      <c r="E18" s="719"/>
      <c r="F18" s="719"/>
      <c r="G18" s="719"/>
      <c r="H18" s="719"/>
      <c r="I18" s="724"/>
      <c r="J18" s="396"/>
    </row>
    <row r="19" spans="1:11" x14ac:dyDescent="0.35">
      <c r="A19" s="776"/>
      <c r="B19" s="719"/>
      <c r="C19" s="719"/>
      <c r="D19" s="719"/>
      <c r="E19" s="719"/>
      <c r="F19" s="719"/>
      <c r="G19" s="719"/>
      <c r="H19" s="719"/>
      <c r="I19" s="724"/>
      <c r="J19" s="396"/>
    </row>
    <row r="20" spans="1:11" x14ac:dyDescent="0.35">
      <c r="A20" s="776"/>
      <c r="B20" s="411"/>
      <c r="C20" s="411"/>
      <c r="D20" s="411"/>
      <c r="E20" s="411"/>
      <c r="F20" s="411"/>
      <c r="G20" s="412"/>
      <c r="H20" s="575"/>
      <c r="I20" s="724"/>
      <c r="J20" s="396"/>
    </row>
    <row r="21" spans="1:11" x14ac:dyDescent="0.35">
      <c r="A21" s="776"/>
      <c r="B21" s="411"/>
      <c r="C21" s="411"/>
      <c r="D21" s="411"/>
      <c r="E21" s="411"/>
      <c r="F21" s="411"/>
      <c r="G21" s="412"/>
      <c r="H21" s="575"/>
      <c r="I21" s="724"/>
      <c r="J21" s="396"/>
    </row>
    <row r="22" spans="1:11" x14ac:dyDescent="0.35">
      <c r="A22" s="776"/>
      <c r="B22" s="411"/>
      <c r="C22" s="411"/>
      <c r="D22" s="411"/>
      <c r="E22" s="411"/>
      <c r="F22" s="411"/>
      <c r="G22" s="412"/>
      <c r="H22" s="575"/>
      <c r="I22" s="724"/>
      <c r="J22" s="396"/>
    </row>
    <row r="23" spans="1:11" x14ac:dyDescent="0.35">
      <c r="A23" s="567"/>
      <c r="B23" s="411"/>
      <c r="C23" s="411"/>
      <c r="D23" s="411"/>
      <c r="E23" s="411"/>
      <c r="F23" s="411"/>
      <c r="G23" s="412"/>
      <c r="H23" s="575"/>
      <c r="I23" s="724"/>
      <c r="J23" s="396"/>
    </row>
    <row r="24" spans="1:11" x14ac:dyDescent="0.35">
      <c r="A24" s="1190"/>
      <c r="B24" s="411"/>
      <c r="C24" s="411"/>
      <c r="D24" s="411"/>
      <c r="E24" s="411"/>
      <c r="F24" s="411"/>
      <c r="G24" s="412"/>
      <c r="H24" s="575"/>
      <c r="I24" s="724"/>
      <c r="J24" s="396"/>
      <c r="K24" s="298"/>
    </row>
    <row r="25" spans="1:11" x14ac:dyDescent="0.35">
      <c r="A25" s="1191"/>
      <c r="B25" s="411"/>
      <c r="C25" s="411"/>
      <c r="D25" s="411"/>
      <c r="E25" s="411"/>
      <c r="F25" s="411"/>
      <c r="G25" s="412"/>
      <c r="H25" s="575"/>
      <c r="I25" s="724"/>
      <c r="J25" s="396"/>
      <c r="K25" s="298"/>
    </row>
    <row r="26" spans="1:11" x14ac:dyDescent="0.35">
      <c r="A26" s="1191"/>
      <c r="B26" s="411"/>
      <c r="C26" s="411"/>
      <c r="D26" s="411"/>
      <c r="E26" s="411"/>
      <c r="F26" s="411"/>
      <c r="G26" s="412"/>
      <c r="H26" s="575"/>
      <c r="I26" s="724"/>
      <c r="J26" s="396"/>
      <c r="K26" s="298"/>
    </row>
    <row r="27" spans="1:11" x14ac:dyDescent="0.35">
      <c r="A27" s="1191"/>
      <c r="B27" s="411"/>
      <c r="C27" s="411"/>
      <c r="D27" s="411"/>
      <c r="E27" s="411"/>
      <c r="F27" s="411"/>
      <c r="G27" s="412"/>
      <c r="H27" s="575"/>
      <c r="I27" s="724"/>
      <c r="J27" s="396"/>
      <c r="K27" s="298"/>
    </row>
    <row r="28" spans="1:11" x14ac:dyDescent="0.35">
      <c r="A28" s="1191"/>
      <c r="B28" s="411"/>
      <c r="C28" s="411"/>
      <c r="D28" s="411"/>
      <c r="E28" s="411"/>
      <c r="F28" s="411"/>
      <c r="G28" s="412"/>
      <c r="H28" s="575"/>
      <c r="I28" s="724"/>
      <c r="J28" s="396"/>
      <c r="K28" s="298"/>
    </row>
    <row r="29" spans="1:11" x14ac:dyDescent="0.35">
      <c r="A29" s="1191"/>
      <c r="B29" s="411"/>
      <c r="C29" s="411"/>
      <c r="D29" s="411"/>
      <c r="E29" s="411"/>
      <c r="F29" s="411"/>
      <c r="G29" s="412"/>
      <c r="H29" s="575"/>
      <c r="I29" s="968"/>
      <c r="J29" s="964"/>
      <c r="K29" s="298"/>
    </row>
    <row r="30" spans="1:11" x14ac:dyDescent="0.35">
      <c r="A30" s="1191"/>
      <c r="B30" s="965"/>
      <c r="C30" s="966"/>
      <c r="D30" s="966"/>
      <c r="E30" s="966"/>
      <c r="F30" s="966"/>
      <c r="G30" s="966"/>
      <c r="H30" s="967"/>
      <c r="I30" s="968"/>
      <c r="J30" s="964"/>
      <c r="K30" s="298"/>
    </row>
    <row r="31" spans="1:11" x14ac:dyDescent="0.35">
      <c r="A31" s="1191"/>
      <c r="B31" s="965"/>
      <c r="C31" s="966"/>
      <c r="D31" s="966"/>
      <c r="E31" s="966"/>
      <c r="F31" s="966"/>
      <c r="G31" s="966"/>
      <c r="H31" s="967"/>
      <c r="I31" s="968"/>
      <c r="J31" s="964"/>
      <c r="K31" s="298"/>
    </row>
    <row r="32" spans="1:11" x14ac:dyDescent="0.35">
      <c r="A32" s="1191"/>
      <c r="B32" s="965"/>
      <c r="C32" s="966"/>
      <c r="D32" s="966"/>
      <c r="E32" s="966"/>
      <c r="F32" s="966"/>
      <c r="G32" s="966"/>
      <c r="H32" s="967"/>
      <c r="I32" s="968"/>
      <c r="J32" s="964"/>
      <c r="K32" s="298"/>
    </row>
    <row r="33" spans="1:13" x14ac:dyDescent="0.35">
      <c r="A33" s="1191"/>
      <c r="B33" s="965"/>
      <c r="C33" s="966"/>
      <c r="D33" s="966"/>
      <c r="E33" s="966"/>
      <c r="F33" s="966"/>
      <c r="G33" s="966"/>
      <c r="H33" s="967"/>
      <c r="I33" s="968"/>
      <c r="J33" s="964"/>
      <c r="K33" s="298"/>
      <c r="M33">
        <v>0</v>
      </c>
    </row>
    <row r="34" spans="1:13" ht="15" thickBot="1" x14ac:dyDescent="0.4">
      <c r="A34" s="1191"/>
      <c r="B34" s="969"/>
      <c r="C34" s="970"/>
      <c r="D34" s="970"/>
      <c r="E34" s="970"/>
      <c r="F34" s="970"/>
      <c r="G34" s="970"/>
      <c r="H34" s="971"/>
      <c r="I34" s="972"/>
      <c r="J34" s="964"/>
      <c r="K34" s="298"/>
    </row>
    <row r="35" spans="1:13" ht="15" thickBot="1" x14ac:dyDescent="0.4">
      <c r="A35" s="743" t="s">
        <v>8</v>
      </c>
      <c r="B35" s="744"/>
      <c r="C35" s="744"/>
      <c r="D35" s="744"/>
      <c r="E35" s="744"/>
      <c r="F35" s="744"/>
      <c r="G35" s="744"/>
      <c r="H35" s="744"/>
      <c r="I35" s="978">
        <f>SUM(I17:I34)</f>
        <v>0</v>
      </c>
      <c r="J35" s="874">
        <f>SUM(J17:J34)</f>
        <v>0</v>
      </c>
    </row>
    <row r="36" spans="1:13" x14ac:dyDescent="0.35">
      <c r="A36" s="491"/>
      <c r="B36" s="491"/>
      <c r="C36" s="491"/>
      <c r="D36" s="491"/>
      <c r="E36" s="491"/>
      <c r="F36" s="491"/>
      <c r="G36" s="491"/>
      <c r="H36" s="491"/>
      <c r="I36" s="491"/>
      <c r="J36" s="494"/>
    </row>
    <row r="37" spans="1:13" x14ac:dyDescent="0.35">
      <c r="A37" s="491"/>
      <c r="B37" s="491"/>
      <c r="C37" s="491"/>
      <c r="D37" s="491"/>
      <c r="E37" s="491"/>
      <c r="F37" s="491"/>
      <c r="G37" s="491"/>
      <c r="H37" s="491"/>
      <c r="I37" s="491"/>
      <c r="J37" s="494"/>
    </row>
    <row r="38" spans="1:13" x14ac:dyDescent="0.35">
      <c r="A38" s="491"/>
      <c r="B38" s="491"/>
      <c r="C38" s="491"/>
      <c r="D38" s="491"/>
      <c r="E38" s="491"/>
      <c r="F38" s="491"/>
      <c r="G38" s="491"/>
      <c r="H38" s="491"/>
      <c r="I38" s="491"/>
      <c r="J38" s="494"/>
    </row>
    <row r="39" spans="1:13" x14ac:dyDescent="0.35">
      <c r="A39" s="491"/>
      <c r="B39" s="491"/>
      <c r="C39" s="491"/>
      <c r="D39" s="491"/>
      <c r="E39" s="491"/>
      <c r="F39" s="491"/>
      <c r="G39" s="491"/>
      <c r="H39" s="491"/>
      <c r="I39" s="491"/>
      <c r="J39" s="494"/>
    </row>
    <row r="40" spans="1:13" x14ac:dyDescent="0.35">
      <c r="A40" s="72" t="s">
        <v>757</v>
      </c>
      <c r="B40" s="72"/>
      <c r="C40" s="72"/>
      <c r="D40" s="72"/>
      <c r="E40" s="393"/>
      <c r="G40" s="393"/>
      <c r="I40" s="1533" t="s">
        <v>622</v>
      </c>
      <c r="J40" s="1533"/>
    </row>
    <row r="41" spans="1:13" x14ac:dyDescent="0.35">
      <c r="A41" s="72"/>
      <c r="B41" s="72"/>
      <c r="C41" s="72"/>
      <c r="D41" s="72"/>
      <c r="E41" s="1188"/>
      <c r="G41" s="1188"/>
      <c r="I41" s="1179"/>
      <c r="J41" s="1179"/>
    </row>
    <row r="42" spans="1:13" x14ac:dyDescent="0.35">
      <c r="A42" s="393"/>
      <c r="B42" s="393"/>
      <c r="C42" s="393"/>
      <c r="D42" s="393"/>
      <c r="E42" s="393"/>
      <c r="G42" s="393"/>
      <c r="I42" s="1673" t="s">
        <v>650</v>
      </c>
      <c r="J42" s="1673"/>
    </row>
    <row r="43" spans="1:13" x14ac:dyDescent="0.35">
      <c r="A43" s="393"/>
      <c r="B43" s="393"/>
      <c r="C43" s="393"/>
      <c r="D43" s="393"/>
      <c r="E43" s="393"/>
      <c r="G43" s="71"/>
      <c r="I43" s="1673"/>
      <c r="J43" s="1673"/>
    </row>
    <row r="44" spans="1:13" x14ac:dyDescent="0.35">
      <c r="A44" s="393"/>
      <c r="B44" s="393"/>
      <c r="C44" s="393"/>
      <c r="D44" s="393"/>
      <c r="E44" s="393"/>
      <c r="G44" s="71"/>
      <c r="I44" s="1673"/>
      <c r="J44" s="1673"/>
    </row>
  </sheetData>
  <sheetProtection algorithmName="SHA-512" hashValue="l1g4DbsAH8l0l3akyEDKJpSDo37Azy30RtYfzZoDX8qvVyTQgC+jpZHUc1R6tuWQByGgj74QkbZp+83tT8kXZQ==" saltValue="GrLNJXz2iZg3YRjRNLaE1A==" spinCount="100000" sheet="1" objects="1" scenarios="1" selectLockedCells="1" selectUnlockedCells="1"/>
  <mergeCells count="13">
    <mergeCell ref="I44:J44"/>
    <mergeCell ref="B15:H15"/>
    <mergeCell ref="I15:I16"/>
    <mergeCell ref="J15:J16"/>
    <mergeCell ref="I40:J40"/>
    <mergeCell ref="I42:J42"/>
    <mergeCell ref="I43:J43"/>
    <mergeCell ref="A3:G3"/>
    <mergeCell ref="A7:J7"/>
    <mergeCell ref="A10:D10"/>
    <mergeCell ref="E10:J10"/>
    <mergeCell ref="A11:D12"/>
    <mergeCell ref="E11:J1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7"/>
  <sheetViews>
    <sheetView topLeftCell="A10" workbookViewId="0">
      <selection activeCell="J27" sqref="J27"/>
    </sheetView>
  </sheetViews>
  <sheetFormatPr defaultRowHeight="14.5" x14ac:dyDescent="0.35"/>
  <cols>
    <col min="2" max="2" width="7.54296875" customWidth="1"/>
    <col min="3" max="3" width="8" customWidth="1"/>
    <col min="4" max="4" width="7.81640625" customWidth="1"/>
    <col min="5" max="7" width="7.54296875" customWidth="1"/>
    <col min="8" max="8" width="8.1796875" customWidth="1"/>
    <col min="9" max="9" width="10.453125" customWidth="1"/>
    <col min="10" max="10" width="12.453125" bestFit="1" customWidth="1"/>
    <col min="11" max="11" width="10.1796875" bestFit="1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393"/>
    </row>
    <row r="2" spans="1:10" x14ac:dyDescent="0.35">
      <c r="A2" s="1665"/>
      <c r="B2" s="1665"/>
      <c r="C2" s="1665"/>
      <c r="D2" s="1665"/>
      <c r="E2" s="1665"/>
      <c r="F2" s="1665"/>
      <c r="G2" s="1665"/>
      <c r="H2" s="78"/>
    </row>
    <row r="3" spans="1:10" x14ac:dyDescent="0.35">
      <c r="A3" s="186" t="s">
        <v>558</v>
      </c>
      <c r="B3" s="186"/>
      <c r="C3" s="186"/>
      <c r="D3" s="186"/>
      <c r="E3" s="398"/>
      <c r="F3" s="398"/>
      <c r="G3" s="398"/>
      <c r="H3" s="393"/>
    </row>
    <row r="4" spans="1:10" x14ac:dyDescent="0.35">
      <c r="A4" s="186"/>
      <c r="B4" s="186"/>
      <c r="C4" s="186"/>
      <c r="D4" s="186"/>
      <c r="E4" s="398"/>
      <c r="F4" s="398"/>
      <c r="G4" s="398"/>
      <c r="H4" s="393"/>
    </row>
    <row r="5" spans="1:10" x14ac:dyDescent="0.35">
      <c r="A5" s="186"/>
      <c r="B5" s="186"/>
      <c r="C5" s="186"/>
      <c r="D5" s="186"/>
      <c r="E5" s="398"/>
      <c r="F5" s="398"/>
      <c r="G5" s="398"/>
      <c r="H5" s="393"/>
    </row>
    <row r="6" spans="1:10" x14ac:dyDescent="0.35">
      <c r="A6" s="1653" t="s">
        <v>686</v>
      </c>
      <c r="B6" s="1653"/>
      <c r="C6" s="1653"/>
      <c r="D6" s="1653"/>
      <c r="E6" s="1653"/>
      <c r="F6" s="1653"/>
      <c r="G6" s="1653"/>
      <c r="H6" s="1653"/>
      <c r="I6" s="1653"/>
      <c r="J6" s="1653"/>
    </row>
    <row r="7" spans="1:10" ht="15" thickBot="1" x14ac:dyDescent="0.4">
      <c r="A7" s="201"/>
      <c r="B7" s="201"/>
      <c r="C7" s="201"/>
      <c r="D7" s="201"/>
      <c r="E7" s="201"/>
      <c r="F7" s="201"/>
      <c r="G7" s="201"/>
      <c r="H7" s="201"/>
      <c r="I7" s="201"/>
      <c r="J7" s="201"/>
    </row>
    <row r="8" spans="1:10" ht="15" thickBot="1" x14ac:dyDescent="0.4">
      <c r="A8" s="1677" t="s">
        <v>232</v>
      </c>
      <c r="B8" s="1678"/>
      <c r="C8" s="1678"/>
      <c r="D8" s="1679"/>
      <c r="E8" s="1666" t="s">
        <v>220</v>
      </c>
      <c r="F8" s="1667"/>
      <c r="G8" s="1667"/>
      <c r="H8" s="1667"/>
      <c r="I8" s="1667"/>
      <c r="J8" s="1668"/>
    </row>
    <row r="9" spans="1:10" x14ac:dyDescent="0.35">
      <c r="A9" s="1680" t="s">
        <v>387</v>
      </c>
      <c r="B9" s="1681"/>
      <c r="C9" s="1681"/>
      <c r="D9" s="1682"/>
      <c r="E9" s="1680" t="s">
        <v>321</v>
      </c>
      <c r="F9" s="1681"/>
      <c r="G9" s="1681"/>
      <c r="H9" s="1681"/>
      <c r="I9" s="1681"/>
      <c r="J9" s="1682"/>
    </row>
    <row r="10" spans="1:10" ht="15" thickBot="1" x14ac:dyDescent="0.4">
      <c r="A10" s="1683"/>
      <c r="B10" s="1684"/>
      <c r="C10" s="1684"/>
      <c r="D10" s="1685"/>
      <c r="E10" s="1683"/>
      <c r="F10" s="1684"/>
      <c r="G10" s="1684"/>
      <c r="H10" s="1684"/>
      <c r="I10" s="1684"/>
      <c r="J10" s="1685"/>
    </row>
    <row r="11" spans="1:10" x14ac:dyDescent="0.35">
      <c r="A11" s="415"/>
      <c r="B11" s="415"/>
      <c r="C11" s="415"/>
      <c r="D11" s="415"/>
      <c r="E11" s="415"/>
      <c r="F11" s="415"/>
      <c r="G11" s="415"/>
      <c r="H11" s="415"/>
      <c r="I11" s="415"/>
      <c r="J11" s="415"/>
    </row>
    <row r="12" spans="1:10" ht="15" thickBot="1" x14ac:dyDescent="0.4">
      <c r="A12" s="398"/>
      <c r="B12" s="398"/>
      <c r="C12" s="398"/>
      <c r="D12" s="398"/>
      <c r="E12" s="398"/>
      <c r="F12" s="398"/>
      <c r="G12" s="398"/>
      <c r="H12" s="398"/>
      <c r="I12" s="398"/>
      <c r="J12" s="398"/>
    </row>
    <row r="13" spans="1:10" ht="26" x14ac:dyDescent="0.35">
      <c r="A13" s="564" t="s">
        <v>42</v>
      </c>
      <c r="B13" s="1700" t="s">
        <v>231</v>
      </c>
      <c r="C13" s="1700"/>
      <c r="D13" s="1700"/>
      <c r="E13" s="1700"/>
      <c r="F13" s="1700"/>
      <c r="G13" s="1700"/>
      <c r="H13" s="1700"/>
      <c r="I13" s="1669" t="s">
        <v>339</v>
      </c>
      <c r="J13" s="1671" t="s">
        <v>233</v>
      </c>
    </row>
    <row r="14" spans="1:10" ht="15" thickBot="1" x14ac:dyDescent="0.4">
      <c r="A14" s="571" t="s">
        <v>43</v>
      </c>
      <c r="B14" s="572" t="s">
        <v>44</v>
      </c>
      <c r="C14" s="572" t="s">
        <v>44</v>
      </c>
      <c r="D14" s="572" t="s">
        <v>44</v>
      </c>
      <c r="E14" s="572" t="s">
        <v>44</v>
      </c>
      <c r="F14" s="572" t="s">
        <v>44</v>
      </c>
      <c r="G14" s="572" t="s">
        <v>44</v>
      </c>
      <c r="H14" s="572" t="s">
        <v>8</v>
      </c>
      <c r="I14" s="1670"/>
      <c r="J14" s="1672"/>
    </row>
    <row r="15" spans="1:10" x14ac:dyDescent="0.35">
      <c r="A15" s="1454">
        <v>47</v>
      </c>
      <c r="B15" s="1455"/>
      <c r="C15" s="738"/>
      <c r="D15" s="738"/>
      <c r="E15" s="738"/>
      <c r="F15" s="738"/>
      <c r="G15" s="738"/>
      <c r="H15" s="739"/>
      <c r="I15" s="740"/>
      <c r="J15" s="741">
        <v>5513</v>
      </c>
    </row>
    <row r="16" spans="1:10" x14ac:dyDescent="0.35">
      <c r="A16" s="569">
        <v>79</v>
      </c>
      <c r="B16" s="534"/>
      <c r="C16" s="411"/>
      <c r="D16" s="411"/>
      <c r="E16" s="411"/>
      <c r="F16" s="411"/>
      <c r="G16" s="411"/>
      <c r="H16" s="412"/>
      <c r="I16" s="575"/>
      <c r="J16" s="396">
        <v>55684</v>
      </c>
    </row>
    <row r="17" spans="1:10" x14ac:dyDescent="0.35">
      <c r="A17" s="569">
        <v>80</v>
      </c>
      <c r="B17" s="534"/>
      <c r="C17" s="538"/>
      <c r="D17" s="411"/>
      <c r="E17" s="411"/>
      <c r="F17" s="411"/>
      <c r="G17" s="411"/>
      <c r="H17" s="411"/>
      <c r="I17" s="412"/>
      <c r="J17" s="396">
        <v>55684</v>
      </c>
    </row>
    <row r="18" spans="1:10" x14ac:dyDescent="0.35">
      <c r="A18" s="569" t="s">
        <v>771</v>
      </c>
      <c r="B18" s="534"/>
      <c r="C18" s="538"/>
      <c r="D18" s="411"/>
      <c r="E18" s="411"/>
      <c r="F18" s="411"/>
      <c r="G18" s="411"/>
      <c r="H18" s="411"/>
      <c r="I18" s="412"/>
      <c r="J18" s="396">
        <v>915199</v>
      </c>
    </row>
    <row r="19" spans="1:10" x14ac:dyDescent="0.35">
      <c r="A19" s="569"/>
      <c r="B19" s="534"/>
      <c r="C19" s="538"/>
      <c r="D19" s="411"/>
      <c r="E19" s="411"/>
      <c r="F19" s="411"/>
      <c r="G19" s="411"/>
      <c r="H19" s="411"/>
      <c r="I19" s="412"/>
      <c r="J19" s="396"/>
    </row>
    <row r="20" spans="1:10" x14ac:dyDescent="0.35">
      <c r="A20" s="569"/>
      <c r="B20" s="534"/>
      <c r="C20" s="538"/>
      <c r="D20" s="411"/>
      <c r="E20" s="411"/>
      <c r="F20" s="411"/>
      <c r="G20" s="411"/>
      <c r="H20" s="411"/>
      <c r="I20" s="412"/>
      <c r="J20" s="396"/>
    </row>
    <row r="21" spans="1:10" x14ac:dyDescent="0.35">
      <c r="A21" s="569"/>
      <c r="B21" s="534"/>
      <c r="C21" s="538"/>
      <c r="D21" s="411"/>
      <c r="E21" s="411"/>
      <c r="F21" s="411"/>
      <c r="G21" s="411"/>
      <c r="H21" s="411"/>
      <c r="I21" s="412"/>
      <c r="J21" s="396"/>
    </row>
    <row r="22" spans="1:10" x14ac:dyDescent="0.35">
      <c r="A22" s="569"/>
      <c r="B22" s="534"/>
      <c r="C22" s="538"/>
      <c r="D22" s="411"/>
      <c r="E22" s="411"/>
      <c r="F22" s="411"/>
      <c r="G22" s="411"/>
      <c r="H22" s="411"/>
      <c r="I22" s="412"/>
      <c r="J22" s="396"/>
    </row>
    <row r="23" spans="1:10" x14ac:dyDescent="0.35">
      <c r="A23" s="979"/>
      <c r="B23" s="937"/>
      <c r="C23" s="937"/>
      <c r="D23" s="937"/>
      <c r="E23" s="937"/>
      <c r="F23" s="937"/>
      <c r="G23" s="937"/>
      <c r="H23" s="937"/>
      <c r="I23" s="937"/>
      <c r="J23" s="396"/>
    </row>
    <row r="24" spans="1:10" x14ac:dyDescent="0.35">
      <c r="A24" s="979"/>
      <c r="B24" s="937"/>
      <c r="C24" s="937"/>
      <c r="D24" s="937"/>
      <c r="E24" s="937"/>
      <c r="F24" s="937"/>
      <c r="G24" s="937"/>
      <c r="H24" s="937"/>
      <c r="I24" s="937"/>
      <c r="J24" s="396"/>
    </row>
    <row r="25" spans="1:10" x14ac:dyDescent="0.35">
      <c r="A25" s="979"/>
      <c r="B25" s="937"/>
      <c r="C25" s="937"/>
      <c r="D25" s="937"/>
      <c r="E25" s="937"/>
      <c r="F25" s="937"/>
      <c r="G25" s="937"/>
      <c r="H25" s="937"/>
      <c r="I25" s="937"/>
      <c r="J25" s="396"/>
    </row>
    <row r="26" spans="1:10" ht="15" thickBot="1" x14ac:dyDescent="0.4">
      <c r="A26" s="638"/>
      <c r="B26" s="941"/>
      <c r="C26" s="980"/>
      <c r="D26" s="980"/>
      <c r="E26" s="980"/>
      <c r="F26" s="980"/>
      <c r="G26" s="980"/>
      <c r="H26" s="981"/>
      <c r="I26" s="868"/>
      <c r="J26" s="614"/>
    </row>
    <row r="27" spans="1:10" ht="15" thickBot="1" x14ac:dyDescent="0.4">
      <c r="A27" s="982" t="s">
        <v>8</v>
      </c>
      <c r="B27" s="983"/>
      <c r="C27" s="984"/>
      <c r="D27" s="984"/>
      <c r="E27" s="984"/>
      <c r="F27" s="984"/>
      <c r="G27" s="984"/>
      <c r="H27" s="985"/>
      <c r="I27" s="986"/>
      <c r="J27" s="987">
        <f>SUM(J15:J26)</f>
        <v>1032080</v>
      </c>
    </row>
    <row r="28" spans="1:10" s="298" customFormat="1" ht="15" customHeight="1" x14ac:dyDescent="0.35">
      <c r="A28" s="574"/>
      <c r="B28" s="574"/>
      <c r="C28" s="426"/>
      <c r="D28" s="426"/>
      <c r="E28" s="426"/>
      <c r="F28" s="426"/>
      <c r="G28" s="426"/>
      <c r="H28" s="459"/>
      <c r="I28" s="394"/>
      <c r="J28" s="394"/>
    </row>
    <row r="29" spans="1:10" s="298" customFormat="1" ht="15" customHeight="1" x14ac:dyDescent="0.35">
      <c r="A29" s="574"/>
      <c r="B29" s="574"/>
      <c r="C29" s="426"/>
      <c r="D29" s="426"/>
      <c r="E29" s="426"/>
      <c r="F29" s="426"/>
      <c r="G29" s="426"/>
      <c r="H29" s="459"/>
      <c r="I29" s="394"/>
      <c r="J29" s="394"/>
    </row>
    <row r="30" spans="1:10" s="298" customFormat="1" ht="15" customHeight="1" x14ac:dyDescent="0.35">
      <c r="A30" s="574"/>
      <c r="B30" s="574"/>
      <c r="C30" s="426"/>
      <c r="D30" s="426"/>
      <c r="E30" s="426"/>
      <c r="F30" s="426"/>
      <c r="G30" s="426"/>
      <c r="H30" s="459"/>
      <c r="I30" s="394"/>
      <c r="J30" s="394"/>
    </row>
    <row r="31" spans="1:10" s="298" customFormat="1" ht="15" customHeight="1" x14ac:dyDescent="0.35">
      <c r="A31" s="574"/>
      <c r="B31" s="574"/>
      <c r="C31" s="426"/>
      <c r="D31" s="426"/>
      <c r="E31" s="426"/>
      <c r="F31" s="426"/>
      <c r="G31" s="426"/>
      <c r="H31" s="459"/>
      <c r="I31" s="394"/>
      <c r="J31" s="394"/>
    </row>
    <row r="32" spans="1:10" s="298" customFormat="1" ht="15" customHeight="1" x14ac:dyDescent="0.35">
      <c r="A32" s="72" t="s">
        <v>757</v>
      </c>
      <c r="B32" s="72"/>
      <c r="C32" s="72"/>
      <c r="D32" s="72"/>
      <c r="E32" s="973"/>
      <c r="F32"/>
      <c r="G32" s="973"/>
      <c r="H32"/>
      <c r="I32" s="1533" t="s">
        <v>622</v>
      </c>
      <c r="J32" s="1533"/>
    </row>
    <row r="33" spans="1:11" s="298" customFormat="1" ht="15" customHeight="1" x14ac:dyDescent="0.35">
      <c r="A33" s="72"/>
      <c r="B33" s="72"/>
      <c r="C33" s="72"/>
      <c r="D33" s="72"/>
      <c r="E33" s="1188"/>
      <c r="F33"/>
      <c r="G33" s="1188"/>
      <c r="H33"/>
      <c r="I33" s="1179"/>
      <c r="J33" s="1179"/>
    </row>
    <row r="34" spans="1:11" s="298" customFormat="1" ht="15" customHeight="1" x14ac:dyDescent="0.35">
      <c r="A34" s="393"/>
      <c r="B34" s="393"/>
      <c r="C34" s="393"/>
      <c r="D34" s="393"/>
      <c r="E34" s="393"/>
      <c r="F34"/>
      <c r="G34" s="393"/>
      <c r="H34"/>
      <c r="I34" s="1673" t="s">
        <v>653</v>
      </c>
      <c r="J34" s="1673"/>
    </row>
    <row r="35" spans="1:11" s="298" customFormat="1" ht="15" customHeight="1" x14ac:dyDescent="0.35">
      <c r="A35" s="393"/>
      <c r="B35" s="393"/>
      <c r="C35" s="393"/>
      <c r="D35" s="393"/>
      <c r="E35" s="393"/>
      <c r="F35"/>
      <c r="G35" s="71"/>
      <c r="H35"/>
      <c r="I35" s="1673"/>
      <c r="J35" s="1673"/>
    </row>
    <row r="36" spans="1:11" s="298" customFormat="1" ht="15" customHeight="1" x14ac:dyDescent="0.35">
      <c r="A36" s="393"/>
      <c r="B36" s="393"/>
      <c r="C36" s="393"/>
      <c r="D36" s="393"/>
      <c r="E36" s="393"/>
      <c r="F36"/>
      <c r="G36" s="71"/>
      <c r="H36"/>
      <c r="I36" s="1673"/>
      <c r="J36" s="1673"/>
    </row>
    <row r="37" spans="1:11" x14ac:dyDescent="0.35">
      <c r="A37" s="574"/>
      <c r="B37" s="574"/>
      <c r="C37" s="426"/>
      <c r="D37" s="426"/>
      <c r="E37" s="426"/>
      <c r="F37" s="426"/>
      <c r="G37" s="426"/>
      <c r="H37" s="459"/>
      <c r="I37" s="394"/>
      <c r="J37" s="394"/>
    </row>
    <row r="38" spans="1:11" x14ac:dyDescent="0.35">
      <c r="A38" s="416"/>
      <c r="B38" s="414"/>
      <c r="C38" s="414"/>
      <c r="D38" s="414"/>
      <c r="E38" s="414"/>
      <c r="F38" s="414"/>
      <c r="G38" s="414"/>
      <c r="H38" s="414"/>
      <c r="I38" s="414"/>
      <c r="J38" s="414"/>
      <c r="K38" s="847"/>
    </row>
    <row r="39" spans="1:11" x14ac:dyDescent="0.35">
      <c r="A39" s="751"/>
      <c r="B39" s="1692"/>
      <c r="C39" s="1692"/>
      <c r="D39" s="1692"/>
      <c r="E39" s="1692"/>
      <c r="F39" s="1692"/>
      <c r="G39" s="1692"/>
      <c r="H39" s="1692"/>
      <c r="I39" s="1692"/>
      <c r="J39" s="1692"/>
    </row>
    <row r="40" spans="1:11" x14ac:dyDescent="0.35">
      <c r="A40" s="751"/>
      <c r="B40" s="751"/>
      <c r="C40" s="751"/>
      <c r="D40" s="751"/>
      <c r="E40" s="751"/>
      <c r="F40" s="751"/>
      <c r="G40" s="751"/>
      <c r="H40" s="751"/>
      <c r="I40" s="1692"/>
      <c r="J40" s="1692"/>
    </row>
    <row r="41" spans="1:11" x14ac:dyDescent="0.35">
      <c r="A41" s="752"/>
      <c r="B41" s="430"/>
      <c r="C41" s="430"/>
      <c r="D41" s="430"/>
      <c r="E41" s="430"/>
      <c r="F41" s="430"/>
      <c r="G41" s="430"/>
      <c r="H41" s="431"/>
      <c r="I41" s="432"/>
      <c r="J41" s="432"/>
    </row>
    <row r="42" spans="1:11" x14ac:dyDescent="0.35">
      <c r="A42" s="297"/>
      <c r="B42" s="297"/>
      <c r="C42" s="430"/>
      <c r="D42" s="430"/>
      <c r="E42" s="430"/>
      <c r="F42" s="430"/>
      <c r="G42" s="430"/>
      <c r="H42" s="431"/>
      <c r="I42" s="432"/>
      <c r="J42" s="432"/>
    </row>
    <row r="43" spans="1:11" ht="15" customHeight="1" x14ac:dyDescent="0.35">
      <c r="A43" s="297"/>
      <c r="B43" s="297"/>
      <c r="C43" s="430"/>
      <c r="D43" s="430"/>
      <c r="E43" s="430"/>
      <c r="F43" s="430"/>
      <c r="G43" s="430"/>
      <c r="H43" s="431"/>
      <c r="I43" s="432"/>
      <c r="J43" s="432"/>
    </row>
    <row r="44" spans="1:11" ht="15" customHeight="1" x14ac:dyDescent="0.35">
      <c r="A44" s="297"/>
      <c r="B44" s="297"/>
      <c r="C44" s="430"/>
      <c r="D44" s="430"/>
      <c r="E44" s="430"/>
      <c r="F44" s="430"/>
      <c r="G44" s="430"/>
      <c r="H44" s="431"/>
      <c r="I44" s="432"/>
      <c r="J44" s="432"/>
    </row>
    <row r="45" spans="1:11" x14ac:dyDescent="0.35">
      <c r="A45" s="297"/>
      <c r="B45" s="297"/>
      <c r="C45" s="430"/>
      <c r="D45" s="430"/>
      <c r="E45" s="430"/>
      <c r="F45" s="430"/>
      <c r="G45" s="430"/>
      <c r="H45" s="431"/>
      <c r="I45" s="432"/>
      <c r="J45" s="432"/>
    </row>
    <row r="46" spans="1:11" x14ac:dyDescent="0.35">
      <c r="A46" s="297"/>
      <c r="B46" s="297"/>
      <c r="C46" s="430"/>
      <c r="D46" s="430"/>
      <c r="E46" s="430"/>
      <c r="F46" s="430"/>
      <c r="G46" s="430"/>
      <c r="H46" s="431"/>
      <c r="I46" s="432"/>
      <c r="J46" s="432"/>
    </row>
    <row r="47" spans="1:11" x14ac:dyDescent="0.35">
      <c r="A47" s="297"/>
      <c r="B47" s="297"/>
      <c r="C47" s="430"/>
      <c r="D47" s="430"/>
      <c r="E47" s="430"/>
      <c r="F47" s="430"/>
      <c r="G47" s="430"/>
      <c r="H47" s="431"/>
      <c r="I47" s="432"/>
      <c r="J47" s="432"/>
    </row>
    <row r="48" spans="1:11" x14ac:dyDescent="0.35">
      <c r="A48" s="297"/>
      <c r="B48" s="297"/>
      <c r="C48" s="430"/>
      <c r="D48" s="430"/>
      <c r="E48" s="430"/>
      <c r="F48" s="430"/>
      <c r="G48" s="430"/>
      <c r="H48" s="431"/>
      <c r="I48" s="432"/>
      <c r="J48" s="432"/>
    </row>
    <row r="49" spans="1:10" x14ac:dyDescent="0.35">
      <c r="A49" s="297"/>
      <c r="B49" s="297"/>
      <c r="C49" s="430"/>
      <c r="D49" s="430"/>
      <c r="E49" s="430"/>
      <c r="F49" s="430"/>
      <c r="G49" s="430"/>
      <c r="H49" s="431"/>
      <c r="I49" s="432"/>
      <c r="J49" s="432"/>
    </row>
    <row r="50" spans="1:10" x14ac:dyDescent="0.35">
      <c r="A50" s="297"/>
      <c r="B50" s="297"/>
      <c r="C50" s="430"/>
      <c r="D50" s="430"/>
      <c r="E50" s="430"/>
      <c r="F50" s="430"/>
      <c r="G50" s="430"/>
      <c r="H50" s="431"/>
      <c r="I50" s="432"/>
      <c r="J50" s="432"/>
    </row>
    <row r="51" spans="1:10" x14ac:dyDescent="0.35">
      <c r="A51" s="297"/>
      <c r="B51" s="297"/>
      <c r="C51" s="430"/>
      <c r="D51" s="430"/>
      <c r="E51" s="430"/>
      <c r="F51" s="430"/>
      <c r="G51" s="430"/>
      <c r="H51" s="431"/>
      <c r="I51" s="432"/>
      <c r="J51" s="432"/>
    </row>
    <row r="52" spans="1:10" x14ac:dyDescent="0.35">
      <c r="A52" s="297"/>
      <c r="B52" s="297"/>
      <c r="C52" s="430"/>
      <c r="D52" s="430"/>
      <c r="E52" s="430"/>
      <c r="F52" s="430"/>
      <c r="G52" s="430"/>
      <c r="H52" s="431"/>
      <c r="I52" s="432"/>
      <c r="J52" s="432"/>
    </row>
    <row r="53" spans="1:10" x14ac:dyDescent="0.35">
      <c r="A53" s="297"/>
      <c r="B53" s="297"/>
      <c r="C53" s="430"/>
      <c r="D53" s="430"/>
      <c r="E53" s="430"/>
      <c r="F53" s="430"/>
      <c r="G53" s="430"/>
      <c r="H53" s="431"/>
      <c r="I53" s="432"/>
      <c r="J53" s="432"/>
    </row>
    <row r="54" spans="1:10" x14ac:dyDescent="0.35">
      <c r="A54" s="297"/>
      <c r="B54" s="297"/>
      <c r="C54" s="430"/>
      <c r="D54" s="430"/>
      <c r="E54" s="430"/>
      <c r="F54" s="430"/>
      <c r="G54" s="430"/>
      <c r="H54" s="431"/>
      <c r="I54" s="432"/>
      <c r="J54" s="432"/>
    </row>
    <row r="55" spans="1:10" x14ac:dyDescent="0.35">
      <c r="A55" s="297"/>
      <c r="B55" s="297"/>
      <c r="C55" s="430"/>
      <c r="D55" s="430"/>
      <c r="E55" s="430"/>
      <c r="F55" s="430"/>
      <c r="G55" s="430"/>
      <c r="H55" s="431"/>
      <c r="I55" s="432"/>
      <c r="J55" s="432"/>
    </row>
    <row r="56" spans="1:10" x14ac:dyDescent="0.35">
      <c r="A56" s="297"/>
      <c r="B56" s="297"/>
      <c r="C56" s="430"/>
      <c r="D56" s="430"/>
      <c r="E56" s="430"/>
      <c r="F56" s="430"/>
      <c r="G56" s="430"/>
      <c r="H56" s="431"/>
      <c r="I56" s="432"/>
      <c r="J56" s="432"/>
    </row>
    <row r="57" spans="1:10" x14ac:dyDescent="0.35">
      <c r="A57" s="297"/>
      <c r="B57" s="297"/>
      <c r="C57" s="430"/>
      <c r="D57" s="430"/>
      <c r="E57" s="430"/>
      <c r="F57" s="430"/>
      <c r="G57" s="430"/>
      <c r="H57" s="431"/>
      <c r="I57" s="432"/>
      <c r="J57" s="432"/>
    </row>
    <row r="58" spans="1:10" x14ac:dyDescent="0.35">
      <c r="A58" s="297"/>
      <c r="B58" s="297"/>
      <c r="C58" s="430"/>
      <c r="D58" s="430"/>
      <c r="E58" s="430"/>
      <c r="F58" s="430"/>
      <c r="G58" s="430"/>
      <c r="H58" s="431"/>
      <c r="I58" s="432"/>
      <c r="J58" s="432"/>
    </row>
    <row r="59" spans="1:10" x14ac:dyDescent="0.35">
      <c r="A59" s="297"/>
      <c r="B59" s="297"/>
      <c r="C59" s="430"/>
      <c r="D59" s="430"/>
      <c r="E59" s="430"/>
      <c r="F59" s="430"/>
      <c r="G59" s="430"/>
      <c r="H59" s="431"/>
      <c r="I59" s="432"/>
      <c r="J59" s="432"/>
    </row>
    <row r="60" spans="1:10" x14ac:dyDescent="0.35">
      <c r="A60" s="297"/>
      <c r="B60" s="297"/>
      <c r="C60" s="430"/>
      <c r="D60" s="430"/>
      <c r="E60" s="430"/>
      <c r="F60" s="430"/>
      <c r="G60" s="430"/>
      <c r="H60" s="431"/>
      <c r="I60" s="432"/>
      <c r="J60" s="432"/>
    </row>
    <row r="61" spans="1:10" x14ac:dyDescent="0.35">
      <c r="A61" s="297"/>
      <c r="B61" s="297"/>
      <c r="C61" s="430"/>
      <c r="D61" s="430"/>
      <c r="E61" s="430"/>
      <c r="F61" s="430"/>
      <c r="G61" s="430"/>
      <c r="H61" s="431"/>
      <c r="I61" s="432"/>
      <c r="J61" s="432"/>
    </row>
    <row r="62" spans="1:10" x14ac:dyDescent="0.35">
      <c r="A62" s="297"/>
      <c r="B62" s="297"/>
      <c r="C62" s="430"/>
      <c r="D62" s="430"/>
      <c r="E62" s="430"/>
      <c r="F62" s="430"/>
      <c r="G62" s="430"/>
      <c r="H62" s="431"/>
      <c r="I62" s="432"/>
      <c r="J62" s="432"/>
    </row>
    <row r="63" spans="1:10" x14ac:dyDescent="0.35">
      <c r="A63" s="297"/>
      <c r="B63" s="297"/>
      <c r="C63" s="430"/>
      <c r="D63" s="430"/>
      <c r="E63" s="430"/>
      <c r="F63" s="430"/>
      <c r="G63" s="430"/>
      <c r="H63" s="431"/>
      <c r="I63" s="432"/>
      <c r="J63" s="432"/>
    </row>
    <row r="64" spans="1:10" x14ac:dyDescent="0.35">
      <c r="A64" s="297"/>
      <c r="B64" s="297"/>
      <c r="C64" s="430"/>
      <c r="D64" s="430"/>
      <c r="E64" s="430"/>
      <c r="F64" s="430"/>
      <c r="G64" s="430"/>
      <c r="H64" s="431"/>
      <c r="I64" s="432"/>
      <c r="J64" s="432"/>
    </row>
    <row r="65" spans="1:10" x14ac:dyDescent="0.35">
      <c r="A65" s="297"/>
      <c r="B65" s="297"/>
      <c r="C65" s="430"/>
      <c r="D65" s="430"/>
      <c r="E65" s="430"/>
      <c r="F65" s="430"/>
      <c r="G65" s="430"/>
      <c r="H65" s="431"/>
      <c r="I65" s="432"/>
      <c r="J65" s="432"/>
    </row>
    <row r="66" spans="1:10" x14ac:dyDescent="0.35">
      <c r="A66" s="297"/>
      <c r="B66" s="297"/>
      <c r="C66" s="430"/>
      <c r="D66" s="430"/>
      <c r="E66" s="430"/>
      <c r="F66" s="430"/>
      <c r="G66" s="430"/>
      <c r="H66" s="431"/>
      <c r="I66" s="432"/>
      <c r="J66" s="432"/>
    </row>
    <row r="67" spans="1:10" x14ac:dyDescent="0.35">
      <c r="A67" s="297"/>
      <c r="B67" s="297"/>
      <c r="C67" s="430"/>
      <c r="D67" s="430"/>
      <c r="E67" s="430"/>
      <c r="F67" s="430"/>
      <c r="G67" s="430"/>
      <c r="H67" s="431"/>
      <c r="I67" s="432"/>
      <c r="J67" s="432"/>
    </row>
    <row r="68" spans="1:10" x14ac:dyDescent="0.35">
      <c r="A68" s="297"/>
      <c r="B68" s="297"/>
      <c r="C68" s="430"/>
      <c r="D68" s="430"/>
      <c r="E68" s="430"/>
      <c r="F68" s="430"/>
      <c r="G68" s="430"/>
      <c r="H68" s="431"/>
      <c r="I68" s="432"/>
      <c r="J68" s="432"/>
    </row>
    <row r="69" spans="1:10" x14ac:dyDescent="0.35">
      <c r="A69" s="297"/>
      <c r="B69" s="297"/>
      <c r="C69" s="430"/>
      <c r="D69" s="430"/>
      <c r="E69" s="430"/>
      <c r="F69" s="430"/>
      <c r="G69" s="430"/>
      <c r="H69" s="431"/>
      <c r="I69" s="432"/>
      <c r="J69" s="432"/>
    </row>
    <row r="70" spans="1:10" x14ac:dyDescent="0.35">
      <c r="A70" s="297"/>
      <c r="B70" s="297"/>
      <c r="C70" s="430"/>
      <c r="D70" s="430"/>
      <c r="E70" s="430"/>
      <c r="F70" s="430"/>
      <c r="G70" s="430"/>
      <c r="H70" s="431"/>
      <c r="I70" s="432"/>
      <c r="J70" s="432"/>
    </row>
    <row r="71" spans="1:10" x14ac:dyDescent="0.35">
      <c r="A71" s="297"/>
      <c r="B71" s="297"/>
      <c r="C71" s="430"/>
      <c r="D71" s="430"/>
      <c r="E71" s="430"/>
      <c r="F71" s="430"/>
      <c r="G71" s="430"/>
      <c r="H71" s="431"/>
      <c r="I71" s="432"/>
      <c r="J71" s="432"/>
    </row>
    <row r="72" spans="1:10" x14ac:dyDescent="0.35">
      <c r="A72" s="297"/>
      <c r="B72" s="297"/>
      <c r="C72" s="430"/>
      <c r="D72" s="430"/>
      <c r="E72" s="430"/>
      <c r="F72" s="430"/>
      <c r="G72" s="430"/>
      <c r="H72" s="431"/>
      <c r="I72" s="432"/>
      <c r="J72" s="432"/>
    </row>
    <row r="73" spans="1:10" x14ac:dyDescent="0.35">
      <c r="A73" s="297"/>
      <c r="B73" s="297"/>
      <c r="C73" s="430"/>
      <c r="D73" s="430"/>
      <c r="E73" s="430"/>
      <c r="F73" s="430"/>
      <c r="G73" s="430"/>
      <c r="H73" s="431"/>
      <c r="I73" s="432"/>
      <c r="J73" s="432"/>
    </row>
    <row r="74" spans="1:10" x14ac:dyDescent="0.35">
      <c r="A74" s="297"/>
      <c r="B74" s="297"/>
      <c r="C74" s="430"/>
      <c r="D74" s="430"/>
      <c r="E74" s="430"/>
      <c r="F74" s="430"/>
      <c r="G74" s="430"/>
      <c r="H74" s="431"/>
      <c r="I74" s="432"/>
      <c r="J74" s="432"/>
    </row>
    <row r="75" spans="1:10" x14ac:dyDescent="0.35">
      <c r="A75" s="297"/>
      <c r="B75" s="297"/>
      <c r="C75" s="430"/>
      <c r="D75" s="430"/>
      <c r="E75" s="430"/>
      <c r="F75" s="430"/>
      <c r="G75" s="430"/>
      <c r="H75" s="431"/>
      <c r="I75" s="432"/>
      <c r="J75" s="432"/>
    </row>
    <row r="76" spans="1:10" x14ac:dyDescent="0.35">
      <c r="A76" s="297"/>
      <c r="B76" s="297"/>
      <c r="C76" s="430"/>
      <c r="D76" s="430"/>
      <c r="E76" s="430"/>
      <c r="F76" s="430"/>
      <c r="G76" s="430"/>
      <c r="H76" s="431"/>
      <c r="I76" s="432"/>
      <c r="J76" s="432"/>
    </row>
    <row r="77" spans="1:10" x14ac:dyDescent="0.35">
      <c r="A77" s="297"/>
      <c r="B77" s="297"/>
      <c r="C77" s="430"/>
      <c r="D77" s="430"/>
      <c r="E77" s="430"/>
      <c r="F77" s="430"/>
      <c r="G77" s="430"/>
      <c r="H77" s="431"/>
      <c r="I77" s="432"/>
      <c r="J77" s="432"/>
    </row>
    <row r="78" spans="1:10" x14ac:dyDescent="0.35">
      <c r="A78" s="297"/>
      <c r="B78" s="297"/>
      <c r="C78" s="430"/>
      <c r="D78" s="430"/>
      <c r="E78" s="430"/>
      <c r="F78" s="430"/>
      <c r="G78" s="430"/>
      <c r="H78" s="431"/>
      <c r="I78" s="432"/>
      <c r="J78" s="432"/>
    </row>
    <row r="79" spans="1:10" x14ac:dyDescent="0.35">
      <c r="A79" s="297"/>
      <c r="B79" s="297"/>
      <c r="C79" s="430"/>
      <c r="D79" s="430"/>
      <c r="E79" s="430"/>
      <c r="F79" s="430"/>
      <c r="G79" s="430"/>
      <c r="H79" s="431"/>
      <c r="I79" s="432"/>
      <c r="J79" s="432"/>
    </row>
    <row r="80" spans="1:10" x14ac:dyDescent="0.35">
      <c r="A80" s="297"/>
      <c r="B80" s="297"/>
      <c r="C80" s="430"/>
      <c r="D80" s="430"/>
      <c r="E80" s="430"/>
      <c r="F80" s="430"/>
      <c r="G80" s="430"/>
      <c r="H80" s="431"/>
      <c r="I80" s="432"/>
      <c r="J80" s="432"/>
    </row>
    <row r="81" spans="1:10" x14ac:dyDescent="0.35">
      <c r="A81" s="297"/>
      <c r="B81" s="297"/>
      <c r="C81" s="430"/>
      <c r="D81" s="430"/>
      <c r="E81" s="430"/>
      <c r="F81" s="430"/>
      <c r="G81" s="430"/>
      <c r="H81" s="431"/>
      <c r="I81" s="432"/>
      <c r="J81" s="432"/>
    </row>
    <row r="82" spans="1:10" x14ac:dyDescent="0.35">
      <c r="A82" s="297"/>
      <c r="B82" s="297"/>
      <c r="C82" s="430"/>
      <c r="D82" s="430"/>
      <c r="E82" s="430"/>
      <c r="F82" s="430"/>
      <c r="G82" s="430"/>
      <c r="H82" s="431"/>
      <c r="I82" s="432"/>
      <c r="J82" s="432"/>
    </row>
    <row r="83" spans="1:10" x14ac:dyDescent="0.35">
      <c r="A83" s="297"/>
      <c r="B83" s="297"/>
      <c r="C83" s="430"/>
      <c r="D83" s="430"/>
      <c r="E83" s="430"/>
      <c r="F83" s="430"/>
      <c r="G83" s="430"/>
      <c r="H83" s="431"/>
      <c r="I83" s="432"/>
      <c r="J83" s="432"/>
    </row>
    <row r="84" spans="1:10" x14ac:dyDescent="0.35">
      <c r="A84" s="297"/>
      <c r="B84" s="297"/>
      <c r="C84" s="430"/>
      <c r="D84" s="430"/>
      <c r="E84" s="430"/>
      <c r="F84" s="430"/>
      <c r="G84" s="430"/>
      <c r="H84" s="431"/>
      <c r="I84" s="432"/>
      <c r="J84" s="432"/>
    </row>
    <row r="85" spans="1:10" x14ac:dyDescent="0.35">
      <c r="A85" s="297"/>
      <c r="B85" s="297"/>
      <c r="C85" s="430"/>
      <c r="D85" s="430"/>
      <c r="E85" s="430"/>
      <c r="F85" s="430"/>
      <c r="G85" s="430"/>
      <c r="H85" s="431"/>
      <c r="I85" s="432"/>
      <c r="J85" s="432"/>
    </row>
    <row r="86" spans="1:10" x14ac:dyDescent="0.35">
      <c r="A86" s="297"/>
      <c r="B86" s="297"/>
      <c r="C86" s="430"/>
      <c r="D86" s="430"/>
      <c r="E86" s="430"/>
      <c r="F86" s="430"/>
      <c r="G86" s="430"/>
      <c r="H86" s="431"/>
      <c r="I86" s="432"/>
      <c r="J86" s="432"/>
    </row>
    <row r="87" spans="1:10" x14ac:dyDescent="0.35">
      <c r="A87" s="416"/>
      <c r="B87" s="414"/>
      <c r="C87" s="414"/>
      <c r="D87" s="414"/>
      <c r="E87" s="414"/>
      <c r="F87" s="414"/>
      <c r="G87" s="414"/>
      <c r="H87" s="414"/>
      <c r="I87" s="414"/>
      <c r="J87" s="414"/>
    </row>
    <row r="88" spans="1:10" x14ac:dyDescent="0.35">
      <c r="A88" s="751"/>
      <c r="B88" s="1692"/>
      <c r="C88" s="1692"/>
      <c r="D88" s="1692"/>
      <c r="E88" s="1692"/>
      <c r="F88" s="1692"/>
      <c r="G88" s="1692"/>
      <c r="H88" s="1692"/>
      <c r="I88" s="1692"/>
      <c r="J88" s="1692"/>
    </row>
    <row r="89" spans="1:10" x14ac:dyDescent="0.35">
      <c r="A89" s="751"/>
      <c r="B89" s="751"/>
      <c r="C89" s="751"/>
      <c r="D89" s="751"/>
      <c r="E89" s="751"/>
      <c r="F89" s="751"/>
      <c r="G89" s="751"/>
      <c r="H89" s="751"/>
      <c r="I89" s="1692"/>
      <c r="J89" s="1692"/>
    </row>
    <row r="90" spans="1:10" x14ac:dyDescent="0.35">
      <c r="A90" s="752"/>
      <c r="B90" s="430"/>
      <c r="C90" s="430"/>
      <c r="D90" s="430"/>
      <c r="E90" s="430"/>
      <c r="F90" s="430"/>
      <c r="G90" s="430"/>
      <c r="H90" s="431"/>
      <c r="I90" s="432"/>
      <c r="J90" s="432"/>
    </row>
    <row r="91" spans="1:10" x14ac:dyDescent="0.35">
      <c r="A91" s="297"/>
      <c r="B91" s="297"/>
      <c r="C91" s="430"/>
      <c r="D91" s="430"/>
      <c r="E91" s="430"/>
      <c r="F91" s="430"/>
      <c r="G91" s="430"/>
      <c r="H91" s="431"/>
      <c r="I91" s="432"/>
      <c r="J91" s="432"/>
    </row>
    <row r="92" spans="1:10" x14ac:dyDescent="0.35">
      <c r="A92" s="297"/>
      <c r="B92" s="297"/>
      <c r="C92" s="430"/>
      <c r="D92" s="430"/>
      <c r="E92" s="430"/>
      <c r="F92" s="430"/>
      <c r="G92" s="430"/>
      <c r="H92" s="431"/>
      <c r="I92" s="432"/>
      <c r="J92" s="432"/>
    </row>
    <row r="93" spans="1:10" x14ac:dyDescent="0.35">
      <c r="A93" s="297"/>
      <c r="B93" s="297"/>
      <c r="C93" s="430"/>
      <c r="D93" s="430"/>
      <c r="E93" s="430"/>
      <c r="F93" s="430"/>
      <c r="G93" s="430"/>
      <c r="H93" s="431"/>
      <c r="I93" s="432"/>
      <c r="J93" s="432"/>
    </row>
    <row r="94" spans="1:10" x14ac:dyDescent="0.35">
      <c r="A94" s="297"/>
      <c r="B94" s="297"/>
      <c r="C94" s="430"/>
      <c r="D94" s="430"/>
      <c r="E94" s="430"/>
      <c r="F94" s="430"/>
      <c r="G94" s="430"/>
      <c r="H94" s="431"/>
      <c r="I94" s="432"/>
      <c r="J94" s="432"/>
    </row>
    <row r="95" spans="1:10" x14ac:dyDescent="0.35">
      <c r="A95" s="297"/>
      <c r="B95" s="297"/>
      <c r="C95" s="430"/>
      <c r="D95" s="430"/>
      <c r="E95" s="430"/>
      <c r="F95" s="430"/>
      <c r="G95" s="430"/>
      <c r="H95" s="431"/>
      <c r="I95" s="432"/>
      <c r="J95" s="432"/>
    </row>
    <row r="96" spans="1:10" x14ac:dyDescent="0.35">
      <c r="A96" s="297"/>
      <c r="B96" s="297"/>
      <c r="C96" s="430"/>
      <c r="D96" s="430"/>
      <c r="E96" s="430"/>
      <c r="F96" s="430"/>
      <c r="G96" s="430"/>
      <c r="H96" s="431"/>
      <c r="I96" s="432"/>
      <c r="J96" s="432"/>
    </row>
    <row r="97" spans="1:10" x14ac:dyDescent="0.35">
      <c r="A97" s="297"/>
      <c r="B97" s="297"/>
      <c r="C97" s="430"/>
      <c r="D97" s="430"/>
      <c r="E97" s="430"/>
      <c r="F97" s="430"/>
      <c r="G97" s="430"/>
      <c r="H97" s="431"/>
      <c r="I97" s="432"/>
      <c r="J97" s="432"/>
    </row>
    <row r="98" spans="1:10" x14ac:dyDescent="0.35">
      <c r="A98" s="297"/>
      <c r="B98" s="297"/>
      <c r="C98" s="430"/>
      <c r="D98" s="430"/>
      <c r="E98" s="430"/>
      <c r="F98" s="430"/>
      <c r="G98" s="430"/>
      <c r="H98" s="431"/>
      <c r="I98" s="432"/>
      <c r="J98" s="432"/>
    </row>
    <row r="99" spans="1:10" x14ac:dyDescent="0.35">
      <c r="A99" s="297"/>
      <c r="B99" s="297"/>
      <c r="C99" s="430"/>
      <c r="D99" s="430"/>
      <c r="E99" s="430"/>
      <c r="F99" s="430"/>
      <c r="G99" s="430"/>
      <c r="H99" s="431"/>
      <c r="I99" s="432"/>
      <c r="J99" s="432"/>
    </row>
    <row r="100" spans="1:10" x14ac:dyDescent="0.35">
      <c r="A100" s="297"/>
      <c r="B100" s="297"/>
      <c r="C100" s="430"/>
      <c r="D100" s="430"/>
      <c r="E100" s="430"/>
      <c r="F100" s="430"/>
      <c r="G100" s="430"/>
      <c r="H100" s="431"/>
      <c r="I100" s="432"/>
      <c r="J100" s="432"/>
    </row>
    <row r="101" spans="1:10" x14ac:dyDescent="0.35">
      <c r="A101" s="297"/>
      <c r="B101" s="297"/>
      <c r="C101" s="430"/>
      <c r="D101" s="430"/>
      <c r="E101" s="430"/>
      <c r="F101" s="430"/>
      <c r="G101" s="430"/>
      <c r="H101" s="431"/>
      <c r="I101" s="432"/>
      <c r="J101" s="432"/>
    </row>
    <row r="102" spans="1:10" x14ac:dyDescent="0.35">
      <c r="A102" s="297"/>
      <c r="B102" s="297"/>
      <c r="C102" s="430"/>
      <c r="D102" s="430"/>
      <c r="E102" s="430"/>
      <c r="F102" s="430"/>
      <c r="G102" s="430"/>
      <c r="H102" s="431"/>
      <c r="I102" s="432"/>
      <c r="J102" s="432"/>
    </row>
    <row r="103" spans="1:10" x14ac:dyDescent="0.35">
      <c r="A103" s="297"/>
      <c r="B103" s="297"/>
      <c r="C103" s="430"/>
      <c r="D103" s="430"/>
      <c r="E103" s="430"/>
      <c r="F103" s="430"/>
      <c r="G103" s="430"/>
      <c r="H103" s="431"/>
      <c r="I103" s="432"/>
      <c r="J103" s="432"/>
    </row>
    <row r="104" spans="1:10" x14ac:dyDescent="0.35">
      <c r="A104" s="297"/>
      <c r="B104" s="297"/>
      <c r="C104" s="430"/>
      <c r="D104" s="430"/>
      <c r="E104" s="430"/>
      <c r="F104" s="430"/>
      <c r="G104" s="430"/>
      <c r="H104" s="431"/>
      <c r="I104" s="432"/>
      <c r="J104" s="432"/>
    </row>
    <row r="105" spans="1:10" x14ac:dyDescent="0.35">
      <c r="A105" s="297"/>
      <c r="B105" s="297"/>
      <c r="C105" s="430"/>
      <c r="D105" s="430"/>
      <c r="E105" s="430"/>
      <c r="F105" s="430"/>
      <c r="G105" s="430"/>
      <c r="H105" s="431"/>
      <c r="I105" s="432"/>
      <c r="J105" s="432"/>
    </row>
    <row r="106" spans="1:10" x14ac:dyDescent="0.35">
      <c r="A106" s="297"/>
      <c r="B106" s="297"/>
      <c r="C106" s="430"/>
      <c r="D106" s="430"/>
      <c r="E106" s="430"/>
      <c r="F106" s="430"/>
      <c r="G106" s="430"/>
      <c r="H106" s="431"/>
      <c r="I106" s="432"/>
      <c r="J106" s="432"/>
    </row>
    <row r="107" spans="1:10" x14ac:dyDescent="0.35">
      <c r="A107" s="297"/>
      <c r="B107" s="297"/>
      <c r="C107" s="430"/>
      <c r="D107" s="430"/>
      <c r="E107" s="430"/>
      <c r="F107" s="430"/>
      <c r="G107" s="430"/>
      <c r="H107" s="431"/>
      <c r="I107" s="432"/>
      <c r="J107" s="432"/>
    </row>
    <row r="108" spans="1:10" x14ac:dyDescent="0.35">
      <c r="A108" s="297"/>
      <c r="B108" s="297"/>
      <c r="C108" s="430"/>
      <c r="D108" s="430"/>
      <c r="E108" s="430"/>
      <c r="F108" s="430"/>
      <c r="G108" s="430"/>
      <c r="H108" s="431"/>
      <c r="I108" s="432"/>
      <c r="J108" s="432"/>
    </row>
    <row r="109" spans="1:10" x14ac:dyDescent="0.35">
      <c r="A109" s="297"/>
      <c r="B109" s="297"/>
      <c r="C109" s="430"/>
      <c r="D109" s="430"/>
      <c r="E109" s="430"/>
      <c r="F109" s="430"/>
      <c r="G109" s="430"/>
      <c r="H109" s="431"/>
      <c r="I109" s="432"/>
      <c r="J109" s="432"/>
    </row>
    <row r="110" spans="1:10" x14ac:dyDescent="0.35">
      <c r="A110" s="297"/>
      <c r="B110" s="297"/>
      <c r="C110" s="430"/>
      <c r="D110" s="430"/>
      <c r="E110" s="430"/>
      <c r="F110" s="430"/>
      <c r="G110" s="430"/>
      <c r="H110" s="431"/>
      <c r="I110" s="432"/>
      <c r="J110" s="432"/>
    </row>
    <row r="111" spans="1:10" x14ac:dyDescent="0.35">
      <c r="A111" s="297"/>
      <c r="B111" s="297"/>
      <c r="C111" s="430"/>
      <c r="D111" s="430"/>
      <c r="E111" s="430"/>
      <c r="F111" s="430"/>
      <c r="G111" s="430"/>
      <c r="H111" s="431"/>
      <c r="I111" s="432"/>
      <c r="J111" s="432"/>
    </row>
    <row r="112" spans="1:10" x14ac:dyDescent="0.35">
      <c r="A112" s="297"/>
      <c r="B112" s="297"/>
      <c r="C112" s="430"/>
      <c r="D112" s="430"/>
      <c r="E112" s="430"/>
      <c r="F112" s="430"/>
      <c r="G112" s="430"/>
      <c r="H112" s="431"/>
      <c r="I112" s="432"/>
      <c r="J112" s="432"/>
    </row>
    <row r="113" spans="1:10" x14ac:dyDescent="0.35">
      <c r="A113" s="297"/>
      <c r="B113" s="297"/>
      <c r="C113" s="430"/>
      <c r="D113" s="430"/>
      <c r="E113" s="430"/>
      <c r="F113" s="430"/>
      <c r="G113" s="430"/>
      <c r="H113" s="431"/>
      <c r="I113" s="432"/>
      <c r="J113" s="432"/>
    </row>
    <row r="114" spans="1:10" x14ac:dyDescent="0.35">
      <c r="A114" s="297"/>
      <c r="B114" s="297"/>
      <c r="C114" s="430"/>
      <c r="D114" s="430"/>
      <c r="E114" s="430"/>
      <c r="F114" s="430"/>
      <c r="G114" s="430"/>
      <c r="H114" s="431"/>
      <c r="I114" s="432"/>
      <c r="J114" s="432"/>
    </row>
    <row r="115" spans="1:10" x14ac:dyDescent="0.35">
      <c r="A115" s="297"/>
      <c r="B115" s="297"/>
      <c r="C115" s="430"/>
      <c r="D115" s="430"/>
      <c r="E115" s="430"/>
      <c r="F115" s="430"/>
      <c r="G115" s="430"/>
      <c r="H115" s="431"/>
      <c r="I115" s="432"/>
      <c r="J115" s="432"/>
    </row>
    <row r="116" spans="1:10" x14ac:dyDescent="0.35">
      <c r="A116" s="297"/>
      <c r="B116" s="297"/>
      <c r="C116" s="430"/>
      <c r="D116" s="430"/>
      <c r="E116" s="430"/>
      <c r="F116" s="430"/>
      <c r="G116" s="430"/>
      <c r="H116" s="431"/>
      <c r="I116" s="432"/>
      <c r="J116" s="432"/>
    </row>
    <row r="117" spans="1:10" x14ac:dyDescent="0.35">
      <c r="A117" s="297"/>
      <c r="B117" s="297"/>
      <c r="C117" s="430"/>
      <c r="D117" s="430"/>
      <c r="E117" s="430"/>
      <c r="F117" s="430"/>
      <c r="G117" s="430"/>
      <c r="H117" s="431"/>
      <c r="I117" s="432"/>
      <c r="J117" s="432"/>
    </row>
    <row r="118" spans="1:10" x14ac:dyDescent="0.35">
      <c r="A118" s="297"/>
      <c r="B118" s="297"/>
      <c r="C118" s="430"/>
      <c r="D118" s="430"/>
      <c r="E118" s="430"/>
      <c r="F118" s="430"/>
      <c r="G118" s="430"/>
      <c r="H118" s="431"/>
      <c r="I118" s="432"/>
      <c r="J118" s="432"/>
    </row>
    <row r="119" spans="1:10" x14ac:dyDescent="0.35">
      <c r="A119" s="297"/>
      <c r="B119" s="297"/>
      <c r="C119" s="430"/>
      <c r="D119" s="430"/>
      <c r="E119" s="430"/>
      <c r="F119" s="430"/>
      <c r="G119" s="430"/>
      <c r="H119" s="431"/>
      <c r="I119" s="432"/>
      <c r="J119" s="432"/>
    </row>
    <row r="120" spans="1:10" x14ac:dyDescent="0.35">
      <c r="A120" s="297"/>
      <c r="B120" s="297"/>
      <c r="C120" s="430"/>
      <c r="D120" s="430"/>
      <c r="E120" s="430"/>
      <c r="F120" s="430"/>
      <c r="G120" s="430"/>
      <c r="H120" s="431"/>
      <c r="I120" s="432"/>
      <c r="J120" s="432"/>
    </row>
    <row r="121" spans="1:10" x14ac:dyDescent="0.35">
      <c r="A121" s="297"/>
      <c r="B121" s="297"/>
      <c r="C121" s="430"/>
      <c r="D121" s="430"/>
      <c r="E121" s="430"/>
      <c r="F121" s="430"/>
      <c r="G121" s="430"/>
      <c r="H121" s="431"/>
      <c r="I121" s="432"/>
      <c r="J121" s="432"/>
    </row>
    <row r="122" spans="1:10" x14ac:dyDescent="0.35">
      <c r="A122" s="297"/>
      <c r="B122" s="297"/>
      <c r="C122" s="430"/>
      <c r="D122" s="430"/>
      <c r="E122" s="430"/>
      <c r="F122" s="430"/>
      <c r="G122" s="430"/>
      <c r="H122" s="431"/>
      <c r="I122" s="432"/>
      <c r="J122" s="432"/>
    </row>
    <row r="123" spans="1:10" x14ac:dyDescent="0.35">
      <c r="A123" s="297"/>
      <c r="B123" s="297"/>
      <c r="C123" s="430"/>
      <c r="D123" s="430"/>
      <c r="E123" s="430"/>
      <c r="F123" s="430"/>
      <c r="G123" s="430"/>
      <c r="H123" s="431"/>
      <c r="I123" s="432"/>
      <c r="J123" s="432"/>
    </row>
    <row r="124" spans="1:10" x14ac:dyDescent="0.35">
      <c r="A124" s="297"/>
      <c r="B124" s="297"/>
      <c r="C124" s="430"/>
      <c r="D124" s="430"/>
      <c r="E124" s="430"/>
      <c r="F124" s="430"/>
      <c r="G124" s="430"/>
      <c r="H124" s="431"/>
      <c r="I124" s="432"/>
      <c r="J124" s="432"/>
    </row>
    <row r="125" spans="1:10" x14ac:dyDescent="0.35">
      <c r="A125" s="297"/>
      <c r="B125" s="297"/>
      <c r="C125" s="430"/>
      <c r="D125" s="430"/>
      <c r="E125" s="430"/>
      <c r="F125" s="430"/>
      <c r="G125" s="430"/>
      <c r="H125" s="431"/>
      <c r="I125" s="432"/>
      <c r="J125" s="432"/>
    </row>
    <row r="126" spans="1:10" x14ac:dyDescent="0.35">
      <c r="A126" s="297"/>
      <c r="B126" s="297"/>
      <c r="C126" s="430"/>
      <c r="D126" s="430"/>
      <c r="E126" s="430"/>
      <c r="F126" s="430"/>
      <c r="G126" s="430"/>
      <c r="H126" s="431"/>
      <c r="I126" s="432"/>
      <c r="J126" s="432"/>
    </row>
    <row r="127" spans="1:10" x14ac:dyDescent="0.35">
      <c r="A127" s="297"/>
      <c r="B127" s="297"/>
      <c r="C127" s="430"/>
      <c r="D127" s="430"/>
      <c r="E127" s="430"/>
      <c r="F127" s="430"/>
      <c r="G127" s="430"/>
      <c r="H127" s="431"/>
      <c r="I127" s="432"/>
      <c r="J127" s="432"/>
    </row>
    <row r="128" spans="1:10" x14ac:dyDescent="0.35">
      <c r="A128" s="297"/>
      <c r="B128" s="297"/>
      <c r="C128" s="430"/>
      <c r="D128" s="430"/>
      <c r="E128" s="430"/>
      <c r="F128" s="430"/>
      <c r="G128" s="430"/>
      <c r="H128" s="431"/>
      <c r="I128" s="432"/>
      <c r="J128" s="432"/>
    </row>
    <row r="129" spans="1:10" x14ac:dyDescent="0.35">
      <c r="A129" s="297"/>
      <c r="B129" s="297"/>
      <c r="C129" s="430"/>
      <c r="D129" s="430"/>
      <c r="E129" s="430"/>
      <c r="F129" s="430"/>
      <c r="G129" s="430"/>
      <c r="H129" s="431"/>
      <c r="I129" s="432"/>
      <c r="J129" s="432"/>
    </row>
    <row r="130" spans="1:10" x14ac:dyDescent="0.35">
      <c r="A130" s="297"/>
      <c r="B130" s="297"/>
      <c r="C130" s="430"/>
      <c r="D130" s="430"/>
      <c r="E130" s="430"/>
      <c r="F130" s="430"/>
      <c r="G130" s="430"/>
      <c r="H130" s="431"/>
      <c r="I130" s="432"/>
      <c r="J130" s="432"/>
    </row>
    <row r="131" spans="1:10" x14ac:dyDescent="0.35">
      <c r="A131" s="297"/>
      <c r="B131" s="297"/>
      <c r="C131" s="430"/>
      <c r="D131" s="430"/>
      <c r="E131" s="430"/>
      <c r="F131" s="430"/>
      <c r="G131" s="430"/>
      <c r="H131" s="431"/>
      <c r="I131" s="432"/>
      <c r="J131" s="432"/>
    </row>
    <row r="132" spans="1:10" x14ac:dyDescent="0.35">
      <c r="A132" s="297"/>
      <c r="B132" s="297"/>
      <c r="C132" s="430"/>
      <c r="D132" s="430"/>
      <c r="E132" s="430"/>
      <c r="F132" s="430"/>
      <c r="G132" s="430"/>
      <c r="H132" s="431"/>
      <c r="I132" s="432"/>
      <c r="J132" s="432"/>
    </row>
    <row r="133" spans="1:10" x14ac:dyDescent="0.35">
      <c r="A133" s="297"/>
      <c r="B133" s="297"/>
      <c r="C133" s="430"/>
      <c r="D133" s="430"/>
      <c r="E133" s="430"/>
      <c r="F133" s="430"/>
      <c r="G133" s="430"/>
      <c r="H133" s="431"/>
      <c r="I133" s="432"/>
      <c r="J133" s="432"/>
    </row>
    <row r="134" spans="1:10" x14ac:dyDescent="0.35">
      <c r="A134" s="297"/>
      <c r="B134" s="297"/>
      <c r="C134" s="430"/>
      <c r="D134" s="430"/>
      <c r="E134" s="430"/>
      <c r="F134" s="430"/>
      <c r="G134" s="430"/>
      <c r="H134" s="431"/>
      <c r="I134" s="432"/>
      <c r="J134" s="432"/>
    </row>
    <row r="135" spans="1:10" x14ac:dyDescent="0.35">
      <c r="A135" s="297"/>
      <c r="B135" s="297"/>
      <c r="C135" s="430"/>
      <c r="D135" s="430"/>
      <c r="E135" s="430"/>
      <c r="F135" s="430"/>
      <c r="G135" s="430"/>
      <c r="H135" s="431"/>
      <c r="I135" s="432"/>
      <c r="J135" s="432"/>
    </row>
    <row r="136" spans="1:10" x14ac:dyDescent="0.35">
      <c r="A136" s="416"/>
      <c r="B136" s="414"/>
      <c r="C136" s="414"/>
      <c r="D136" s="414"/>
      <c r="E136" s="414"/>
      <c r="F136" s="414"/>
      <c r="G136" s="414"/>
      <c r="H136" s="414"/>
      <c r="I136" s="414"/>
      <c r="J136" s="414"/>
    </row>
    <row r="137" spans="1:10" x14ac:dyDescent="0.35">
      <c r="A137" s="751"/>
      <c r="B137" s="1692"/>
      <c r="C137" s="1692"/>
      <c r="D137" s="1692"/>
      <c r="E137" s="1692"/>
      <c r="F137" s="1692"/>
      <c r="G137" s="1692"/>
      <c r="H137" s="1692"/>
      <c r="I137" s="1692"/>
      <c r="J137" s="1692"/>
    </row>
    <row r="138" spans="1:10" x14ac:dyDescent="0.35">
      <c r="A138" s="751"/>
      <c r="B138" s="751"/>
      <c r="C138" s="751"/>
      <c r="D138" s="751"/>
      <c r="E138" s="751"/>
      <c r="F138" s="751"/>
      <c r="G138" s="751"/>
      <c r="H138" s="751"/>
      <c r="I138" s="1692"/>
      <c r="J138" s="1692"/>
    </row>
    <row r="139" spans="1:10" x14ac:dyDescent="0.35">
      <c r="A139" s="752"/>
      <c r="B139" s="430"/>
      <c r="C139" s="430"/>
      <c r="D139" s="430"/>
      <c r="E139" s="430"/>
      <c r="F139" s="430"/>
      <c r="G139" s="430"/>
      <c r="H139" s="431"/>
      <c r="I139" s="432"/>
      <c r="J139" s="432"/>
    </row>
    <row r="140" spans="1:10" x14ac:dyDescent="0.35">
      <c r="A140" s="297"/>
      <c r="B140" s="297"/>
      <c r="C140" s="430"/>
      <c r="D140" s="430"/>
      <c r="E140" s="430"/>
      <c r="F140" s="430"/>
      <c r="G140" s="430"/>
      <c r="H140" s="431"/>
      <c r="I140" s="432"/>
      <c r="J140" s="432"/>
    </row>
    <row r="141" spans="1:10" x14ac:dyDescent="0.35">
      <c r="A141" s="297"/>
      <c r="B141" s="297"/>
      <c r="C141" s="430"/>
      <c r="D141" s="430"/>
      <c r="E141" s="430"/>
      <c r="F141" s="430"/>
      <c r="G141" s="430"/>
      <c r="H141" s="431"/>
      <c r="I141" s="432"/>
      <c r="J141" s="432"/>
    </row>
    <row r="142" spans="1:10" x14ac:dyDescent="0.35">
      <c r="A142" s="297"/>
      <c r="B142" s="297"/>
      <c r="C142" s="430"/>
      <c r="D142" s="430"/>
      <c r="E142" s="430"/>
      <c r="F142" s="430"/>
      <c r="G142" s="430"/>
      <c r="H142" s="431"/>
      <c r="I142" s="432"/>
      <c r="J142" s="432"/>
    </row>
    <row r="143" spans="1:10" x14ac:dyDescent="0.35">
      <c r="A143" s="297"/>
      <c r="B143" s="297"/>
      <c r="C143" s="430"/>
      <c r="D143" s="430"/>
      <c r="E143" s="430"/>
      <c r="F143" s="430"/>
      <c r="G143" s="430"/>
      <c r="H143" s="431"/>
      <c r="I143" s="432"/>
      <c r="J143" s="432"/>
    </row>
    <row r="144" spans="1:10" x14ac:dyDescent="0.35">
      <c r="A144" s="297"/>
      <c r="B144" s="297"/>
      <c r="C144" s="430"/>
      <c r="D144" s="430"/>
      <c r="E144" s="430"/>
      <c r="F144" s="430"/>
      <c r="G144" s="430"/>
      <c r="H144" s="431"/>
      <c r="I144" s="432"/>
      <c r="J144" s="432"/>
    </row>
    <row r="145" spans="1:10" x14ac:dyDescent="0.35">
      <c r="A145" s="297"/>
      <c r="B145" s="297"/>
      <c r="C145" s="430"/>
      <c r="D145" s="430"/>
      <c r="E145" s="430"/>
      <c r="F145" s="430"/>
      <c r="G145" s="430"/>
      <c r="H145" s="431"/>
      <c r="I145" s="432"/>
      <c r="J145" s="432"/>
    </row>
    <row r="146" spans="1:10" x14ac:dyDescent="0.35">
      <c r="A146" s="297"/>
      <c r="B146" s="297"/>
      <c r="C146" s="430"/>
      <c r="D146" s="430"/>
      <c r="E146" s="430"/>
      <c r="F146" s="430"/>
      <c r="G146" s="430"/>
      <c r="H146" s="431"/>
      <c r="I146" s="432"/>
      <c r="J146" s="432"/>
    </row>
    <row r="147" spans="1:10" x14ac:dyDescent="0.35">
      <c r="A147" s="297"/>
      <c r="B147" s="297"/>
      <c r="C147" s="430"/>
      <c r="D147" s="430"/>
      <c r="E147" s="430"/>
      <c r="F147" s="430"/>
      <c r="G147" s="430"/>
      <c r="H147" s="431"/>
      <c r="I147" s="432"/>
      <c r="J147" s="432"/>
    </row>
    <row r="148" spans="1:10" x14ac:dyDescent="0.35">
      <c r="A148" s="297"/>
      <c r="B148" s="297"/>
      <c r="C148" s="430"/>
      <c r="D148" s="430"/>
      <c r="E148" s="430"/>
      <c r="F148" s="430"/>
      <c r="G148" s="430"/>
      <c r="H148" s="431"/>
      <c r="I148" s="432"/>
      <c r="J148" s="432"/>
    </row>
    <row r="149" spans="1:10" x14ac:dyDescent="0.35">
      <c r="A149" s="297"/>
      <c r="B149" s="297"/>
      <c r="C149" s="430"/>
      <c r="D149" s="430"/>
      <c r="E149" s="430"/>
      <c r="F149" s="430"/>
      <c r="G149" s="430"/>
      <c r="H149" s="431"/>
      <c r="I149" s="432"/>
      <c r="J149" s="432"/>
    </row>
    <row r="150" spans="1:10" x14ac:dyDescent="0.35">
      <c r="A150" s="297"/>
      <c r="B150" s="297"/>
      <c r="C150" s="430"/>
      <c r="D150" s="430"/>
      <c r="E150" s="430"/>
      <c r="F150" s="430"/>
      <c r="G150" s="430"/>
      <c r="H150" s="431"/>
      <c r="I150" s="432"/>
      <c r="J150" s="432"/>
    </row>
    <row r="151" spans="1:10" x14ac:dyDescent="0.35">
      <c r="A151" s="297"/>
      <c r="B151" s="297"/>
      <c r="C151" s="430"/>
      <c r="D151" s="430"/>
      <c r="E151" s="430"/>
      <c r="F151" s="430"/>
      <c r="G151" s="430"/>
      <c r="H151" s="431"/>
      <c r="I151" s="432"/>
      <c r="J151" s="432"/>
    </row>
    <row r="152" spans="1:10" x14ac:dyDescent="0.35">
      <c r="A152" s="297"/>
      <c r="B152" s="297"/>
      <c r="C152" s="430"/>
      <c r="D152" s="430"/>
      <c r="E152" s="430"/>
      <c r="F152" s="430"/>
      <c r="G152" s="430"/>
      <c r="H152" s="431"/>
      <c r="I152" s="432"/>
      <c r="J152" s="432"/>
    </row>
    <row r="153" spans="1:10" x14ac:dyDescent="0.35">
      <c r="A153" s="297"/>
      <c r="B153" s="297"/>
      <c r="C153" s="430"/>
      <c r="D153" s="430"/>
      <c r="E153" s="430"/>
      <c r="F153" s="430"/>
      <c r="G153" s="430"/>
      <c r="H153" s="431"/>
      <c r="I153" s="432"/>
      <c r="J153" s="432"/>
    </row>
    <row r="154" spans="1:10" x14ac:dyDescent="0.35">
      <c r="A154" s="297"/>
      <c r="B154" s="297"/>
      <c r="C154" s="430"/>
      <c r="D154" s="430"/>
      <c r="E154" s="430"/>
      <c r="F154" s="430"/>
      <c r="G154" s="430"/>
      <c r="H154" s="431"/>
      <c r="I154" s="432"/>
      <c r="J154" s="432"/>
    </row>
    <row r="155" spans="1:10" x14ac:dyDescent="0.35">
      <c r="A155" s="297"/>
      <c r="B155" s="297"/>
      <c r="C155" s="430"/>
      <c r="D155" s="430"/>
      <c r="E155" s="430"/>
      <c r="F155" s="430"/>
      <c r="G155" s="430"/>
      <c r="H155" s="431"/>
      <c r="I155" s="432"/>
      <c r="J155" s="432"/>
    </row>
    <row r="156" spans="1:10" x14ac:dyDescent="0.35">
      <c r="A156" s="297"/>
      <c r="B156" s="297"/>
      <c r="C156" s="430"/>
      <c r="D156" s="430"/>
      <c r="E156" s="430"/>
      <c r="F156" s="430"/>
      <c r="G156" s="430"/>
      <c r="H156" s="431"/>
      <c r="I156" s="432"/>
      <c r="J156" s="432"/>
    </row>
    <row r="157" spans="1:10" x14ac:dyDescent="0.35">
      <c r="A157" s="297"/>
      <c r="B157" s="297"/>
      <c r="C157" s="430"/>
      <c r="D157" s="430"/>
      <c r="E157" s="430"/>
      <c r="F157" s="430"/>
      <c r="G157" s="430"/>
      <c r="H157" s="431"/>
      <c r="I157" s="432"/>
      <c r="J157" s="432"/>
    </row>
    <row r="158" spans="1:10" x14ac:dyDescent="0.35">
      <c r="A158" s="297"/>
      <c r="B158" s="297"/>
      <c r="C158" s="430"/>
      <c r="D158" s="430"/>
      <c r="E158" s="430"/>
      <c r="F158" s="430"/>
      <c r="G158" s="430"/>
      <c r="H158" s="431"/>
      <c r="I158" s="432"/>
      <c r="J158" s="432"/>
    </row>
    <row r="159" spans="1:10" x14ac:dyDescent="0.35">
      <c r="A159" s="297"/>
      <c r="B159" s="297"/>
      <c r="C159" s="430"/>
      <c r="D159" s="430"/>
      <c r="E159" s="430"/>
      <c r="F159" s="430"/>
      <c r="G159" s="430"/>
      <c r="H159" s="431"/>
      <c r="I159" s="432"/>
      <c r="J159" s="432"/>
    </row>
    <row r="160" spans="1:10" x14ac:dyDescent="0.35">
      <c r="A160" s="297"/>
      <c r="B160" s="297"/>
      <c r="C160" s="430"/>
      <c r="D160" s="430"/>
      <c r="E160" s="430"/>
      <c r="F160" s="430"/>
      <c r="G160" s="430"/>
      <c r="H160" s="431"/>
      <c r="I160" s="432"/>
      <c r="J160" s="432"/>
    </row>
    <row r="161" spans="1:10" x14ac:dyDescent="0.35">
      <c r="A161" s="297"/>
      <c r="B161" s="297"/>
      <c r="C161" s="430"/>
      <c r="D161" s="430"/>
      <c r="E161" s="430"/>
      <c r="F161" s="430"/>
      <c r="G161" s="430"/>
      <c r="H161" s="431"/>
      <c r="I161" s="432"/>
      <c r="J161" s="432"/>
    </row>
    <row r="162" spans="1:10" x14ac:dyDescent="0.35">
      <c r="A162" s="297"/>
      <c r="B162" s="297"/>
      <c r="C162" s="430"/>
      <c r="D162" s="430"/>
      <c r="E162" s="430"/>
      <c r="F162" s="430"/>
      <c r="G162" s="430"/>
      <c r="H162" s="431"/>
      <c r="I162" s="432"/>
      <c r="J162" s="432"/>
    </row>
    <row r="163" spans="1:10" x14ac:dyDescent="0.35">
      <c r="A163" s="297"/>
      <c r="B163" s="297"/>
      <c r="C163" s="430"/>
      <c r="D163" s="430"/>
      <c r="E163" s="430"/>
      <c r="F163" s="430"/>
      <c r="G163" s="430"/>
      <c r="H163" s="431"/>
      <c r="I163" s="432"/>
      <c r="J163" s="432"/>
    </row>
    <row r="164" spans="1:10" x14ac:dyDescent="0.35">
      <c r="A164" s="297"/>
      <c r="B164" s="297"/>
      <c r="C164" s="430"/>
      <c r="D164" s="430"/>
      <c r="E164" s="430"/>
      <c r="F164" s="430"/>
      <c r="G164" s="430"/>
      <c r="H164" s="431"/>
      <c r="I164" s="432"/>
      <c r="J164" s="432"/>
    </row>
    <row r="165" spans="1:10" x14ac:dyDescent="0.35">
      <c r="A165" s="297"/>
      <c r="B165" s="297"/>
      <c r="C165" s="430"/>
      <c r="D165" s="430"/>
      <c r="E165" s="430"/>
      <c r="F165" s="430"/>
      <c r="G165" s="430"/>
      <c r="H165" s="431"/>
      <c r="I165" s="432"/>
      <c r="J165" s="432"/>
    </row>
    <row r="166" spans="1:10" x14ac:dyDescent="0.35">
      <c r="A166" s="297"/>
      <c r="B166" s="297"/>
      <c r="C166" s="430"/>
      <c r="D166" s="430"/>
      <c r="E166" s="430"/>
      <c r="F166" s="430"/>
      <c r="G166" s="430"/>
      <c r="H166" s="431"/>
      <c r="I166" s="432"/>
      <c r="J166" s="432"/>
    </row>
    <row r="167" spans="1:10" x14ac:dyDescent="0.35">
      <c r="A167" s="297"/>
      <c r="B167" s="297"/>
      <c r="C167" s="430"/>
      <c r="D167" s="430"/>
      <c r="E167" s="430"/>
      <c r="F167" s="430"/>
      <c r="G167" s="430"/>
      <c r="H167" s="431"/>
      <c r="I167" s="432"/>
      <c r="J167" s="432"/>
    </row>
    <row r="168" spans="1:10" x14ac:dyDescent="0.35">
      <c r="A168" s="297"/>
      <c r="B168" s="297"/>
      <c r="C168" s="430"/>
      <c r="D168" s="430"/>
      <c r="E168" s="430"/>
      <c r="F168" s="430"/>
      <c r="G168" s="430"/>
      <c r="H168" s="431"/>
      <c r="I168" s="432"/>
      <c r="J168" s="432"/>
    </row>
    <row r="169" spans="1:10" x14ac:dyDescent="0.35">
      <c r="A169" s="297"/>
      <c r="B169" s="297"/>
      <c r="C169" s="430"/>
      <c r="D169" s="430"/>
      <c r="E169" s="430"/>
      <c r="F169" s="430"/>
      <c r="G169" s="430"/>
      <c r="H169" s="431"/>
      <c r="I169" s="432"/>
      <c r="J169" s="432"/>
    </row>
    <row r="170" spans="1:10" x14ac:dyDescent="0.35">
      <c r="A170" s="297"/>
      <c r="B170" s="297"/>
      <c r="C170" s="430"/>
      <c r="D170" s="430"/>
      <c r="E170" s="430"/>
      <c r="F170" s="430"/>
      <c r="G170" s="430"/>
      <c r="H170" s="431"/>
      <c r="I170" s="432"/>
      <c r="J170" s="432"/>
    </row>
    <row r="171" spans="1:10" x14ac:dyDescent="0.35">
      <c r="A171" s="297"/>
      <c r="B171" s="297"/>
      <c r="C171" s="430"/>
      <c r="D171" s="430"/>
      <c r="E171" s="430"/>
      <c r="F171" s="430"/>
      <c r="G171" s="430"/>
      <c r="H171" s="431"/>
      <c r="I171" s="432"/>
      <c r="J171" s="432"/>
    </row>
    <row r="172" spans="1:10" x14ac:dyDescent="0.35">
      <c r="A172" s="297"/>
      <c r="B172" s="297"/>
      <c r="C172" s="430"/>
      <c r="D172" s="430"/>
      <c r="E172" s="430"/>
      <c r="F172" s="430"/>
      <c r="G172" s="430"/>
      <c r="H172" s="431"/>
      <c r="I172" s="432"/>
      <c r="J172" s="432"/>
    </row>
    <row r="173" spans="1:10" x14ac:dyDescent="0.35">
      <c r="A173" s="297"/>
      <c r="B173" s="297"/>
      <c r="C173" s="430"/>
      <c r="D173" s="430"/>
      <c r="E173" s="430"/>
      <c r="F173" s="430"/>
      <c r="G173" s="430"/>
      <c r="H173" s="431"/>
      <c r="I173" s="432"/>
      <c r="J173" s="432"/>
    </row>
    <row r="174" spans="1:10" x14ac:dyDescent="0.35">
      <c r="A174" s="297"/>
      <c r="B174" s="297"/>
      <c r="C174" s="430"/>
      <c r="D174" s="430"/>
      <c r="E174" s="430"/>
      <c r="F174" s="430"/>
      <c r="G174" s="430"/>
      <c r="H174" s="431"/>
      <c r="I174" s="432"/>
      <c r="J174" s="432"/>
    </row>
    <row r="175" spans="1:10" x14ac:dyDescent="0.35">
      <c r="A175" s="297"/>
      <c r="B175" s="297"/>
      <c r="C175" s="430"/>
      <c r="D175" s="430"/>
      <c r="E175" s="430"/>
      <c r="F175" s="430"/>
      <c r="G175" s="430"/>
      <c r="H175" s="431"/>
      <c r="I175" s="432"/>
      <c r="J175" s="432"/>
    </row>
    <row r="176" spans="1:10" x14ac:dyDescent="0.35">
      <c r="A176" s="297"/>
      <c r="B176" s="297"/>
      <c r="C176" s="430"/>
      <c r="D176" s="430"/>
      <c r="E176" s="430"/>
      <c r="F176" s="430"/>
      <c r="G176" s="430"/>
      <c r="H176" s="431"/>
      <c r="I176" s="432"/>
      <c r="J176" s="432"/>
    </row>
    <row r="177" spans="1:10" x14ac:dyDescent="0.35">
      <c r="A177" s="297"/>
      <c r="B177" s="297"/>
      <c r="C177" s="430"/>
      <c r="D177" s="430"/>
      <c r="E177" s="430"/>
      <c r="F177" s="430"/>
      <c r="G177" s="430"/>
      <c r="H177" s="431"/>
      <c r="I177" s="432"/>
      <c r="J177" s="432"/>
    </row>
    <row r="178" spans="1:10" x14ac:dyDescent="0.35">
      <c r="A178" s="297"/>
      <c r="B178" s="297"/>
      <c r="C178" s="430"/>
      <c r="D178" s="430"/>
      <c r="E178" s="430"/>
      <c r="F178" s="430"/>
      <c r="G178" s="430"/>
      <c r="H178" s="431"/>
      <c r="I178" s="432"/>
      <c r="J178" s="432"/>
    </row>
    <row r="179" spans="1:10" x14ac:dyDescent="0.35">
      <c r="A179" s="297"/>
      <c r="B179" s="297"/>
      <c r="C179" s="430"/>
      <c r="D179" s="430"/>
      <c r="E179" s="430"/>
      <c r="F179" s="430"/>
      <c r="G179" s="430"/>
      <c r="H179" s="431"/>
      <c r="I179" s="432"/>
      <c r="J179" s="432"/>
    </row>
    <row r="180" spans="1:10" x14ac:dyDescent="0.35">
      <c r="A180" s="297"/>
      <c r="B180" s="297"/>
      <c r="C180" s="430"/>
      <c r="D180" s="430"/>
      <c r="E180" s="430"/>
      <c r="F180" s="430"/>
      <c r="G180" s="430"/>
      <c r="H180" s="431"/>
      <c r="I180" s="432"/>
      <c r="J180" s="432"/>
    </row>
    <row r="181" spans="1:10" x14ac:dyDescent="0.35">
      <c r="A181" s="297"/>
      <c r="B181" s="297"/>
      <c r="C181" s="430"/>
      <c r="D181" s="430"/>
      <c r="E181" s="430"/>
      <c r="F181" s="430"/>
      <c r="G181" s="430"/>
      <c r="H181" s="431"/>
      <c r="I181" s="432"/>
      <c r="J181" s="432"/>
    </row>
    <row r="182" spans="1:10" x14ac:dyDescent="0.35">
      <c r="A182" s="297"/>
      <c r="B182" s="297"/>
      <c r="C182" s="430"/>
      <c r="D182" s="430"/>
      <c r="E182" s="430"/>
      <c r="F182" s="430"/>
      <c r="G182" s="430"/>
      <c r="H182" s="431"/>
      <c r="I182" s="432"/>
      <c r="J182" s="432"/>
    </row>
    <row r="183" spans="1:10" x14ac:dyDescent="0.35">
      <c r="A183" s="297"/>
      <c r="B183" s="297"/>
      <c r="C183" s="430"/>
      <c r="D183" s="430"/>
      <c r="E183" s="430"/>
      <c r="F183" s="430"/>
      <c r="G183" s="430"/>
      <c r="H183" s="431"/>
      <c r="I183" s="432"/>
      <c r="J183" s="432"/>
    </row>
    <row r="184" spans="1:10" x14ac:dyDescent="0.35">
      <c r="A184" s="297"/>
      <c r="B184" s="297"/>
      <c r="C184" s="430"/>
      <c r="D184" s="430"/>
      <c r="E184" s="430"/>
      <c r="F184" s="430"/>
      <c r="G184" s="430"/>
      <c r="H184" s="431"/>
      <c r="I184" s="432"/>
      <c r="J184" s="432"/>
    </row>
    <row r="185" spans="1:10" x14ac:dyDescent="0.35">
      <c r="A185" s="416"/>
      <c r="B185" s="414"/>
      <c r="C185" s="414"/>
      <c r="D185" s="414"/>
      <c r="E185" s="414"/>
      <c r="F185" s="414"/>
      <c r="G185" s="414"/>
      <c r="H185" s="414"/>
      <c r="I185" s="414"/>
      <c r="J185" s="414"/>
    </row>
    <row r="186" spans="1:10" x14ac:dyDescent="0.35">
      <c r="A186" s="751"/>
      <c r="B186" s="1692"/>
      <c r="C186" s="1692"/>
      <c r="D186" s="1692"/>
      <c r="E186" s="1692"/>
      <c r="F186" s="1692"/>
      <c r="G186" s="1692"/>
      <c r="H186" s="1692"/>
      <c r="I186" s="1692"/>
      <c r="J186" s="1692"/>
    </row>
    <row r="187" spans="1:10" x14ac:dyDescent="0.35">
      <c r="A187" s="751"/>
      <c r="B187" s="751"/>
      <c r="C187" s="751"/>
      <c r="D187" s="751"/>
      <c r="E187" s="751"/>
      <c r="F187" s="751"/>
      <c r="G187" s="751"/>
      <c r="H187" s="751"/>
      <c r="I187" s="1692"/>
      <c r="J187" s="1692"/>
    </row>
    <row r="188" spans="1:10" x14ac:dyDescent="0.35">
      <c r="A188" s="752"/>
      <c r="B188" s="430"/>
      <c r="C188" s="430"/>
      <c r="D188" s="430"/>
      <c r="E188" s="430"/>
      <c r="F188" s="430"/>
      <c r="G188" s="430"/>
      <c r="H188" s="431"/>
      <c r="I188" s="432"/>
      <c r="J188" s="432"/>
    </row>
    <row r="189" spans="1:10" x14ac:dyDescent="0.35">
      <c r="A189" s="297"/>
      <c r="B189" s="297"/>
      <c r="C189" s="430"/>
      <c r="D189" s="430"/>
      <c r="E189" s="430"/>
      <c r="F189" s="430"/>
      <c r="G189" s="430"/>
      <c r="H189" s="431"/>
      <c r="I189" s="432"/>
      <c r="J189" s="432"/>
    </row>
    <row r="190" spans="1:10" x14ac:dyDescent="0.35">
      <c r="A190" s="297"/>
      <c r="B190" s="297"/>
      <c r="C190" s="430"/>
      <c r="D190" s="430"/>
      <c r="E190" s="430"/>
      <c r="F190" s="430"/>
      <c r="G190" s="430"/>
      <c r="H190" s="431"/>
      <c r="I190" s="432"/>
      <c r="J190" s="432"/>
    </row>
    <row r="191" spans="1:10" x14ac:dyDescent="0.35">
      <c r="A191" s="297"/>
      <c r="B191" s="297"/>
      <c r="C191" s="430"/>
      <c r="D191" s="430"/>
      <c r="E191" s="430"/>
      <c r="F191" s="430"/>
      <c r="G191" s="430"/>
      <c r="H191" s="431"/>
      <c r="I191" s="432"/>
      <c r="J191" s="432"/>
    </row>
    <row r="192" spans="1:10" x14ac:dyDescent="0.35">
      <c r="A192" s="297"/>
      <c r="B192" s="297"/>
      <c r="C192" s="430"/>
      <c r="D192" s="430"/>
      <c r="E192" s="430"/>
      <c r="F192" s="430"/>
      <c r="G192" s="430"/>
      <c r="H192" s="431"/>
      <c r="I192" s="432"/>
      <c r="J192" s="432"/>
    </row>
    <row r="193" spans="1:10" x14ac:dyDescent="0.35">
      <c r="A193" s="297"/>
      <c r="B193" s="297"/>
      <c r="C193" s="430"/>
      <c r="D193" s="430"/>
      <c r="E193" s="430"/>
      <c r="F193" s="430"/>
      <c r="G193" s="430"/>
      <c r="H193" s="431"/>
      <c r="I193" s="432"/>
      <c r="J193" s="432"/>
    </row>
    <row r="194" spans="1:10" x14ac:dyDescent="0.35">
      <c r="A194" s="297"/>
      <c r="B194" s="297"/>
      <c r="C194" s="430"/>
      <c r="D194" s="430"/>
      <c r="E194" s="430"/>
      <c r="F194" s="430"/>
      <c r="G194" s="430"/>
      <c r="H194" s="431"/>
      <c r="I194" s="432"/>
      <c r="J194" s="432"/>
    </row>
    <row r="195" spans="1:10" x14ac:dyDescent="0.35">
      <c r="A195" s="297"/>
      <c r="B195" s="297"/>
      <c r="C195" s="430"/>
      <c r="D195" s="430"/>
      <c r="E195" s="430"/>
      <c r="F195" s="430"/>
      <c r="G195" s="430"/>
      <c r="H195" s="431"/>
      <c r="I195" s="432"/>
      <c r="J195" s="432"/>
    </row>
    <row r="196" spans="1:10" x14ac:dyDescent="0.35">
      <c r="A196" s="297"/>
      <c r="B196" s="297"/>
      <c r="C196" s="430"/>
      <c r="D196" s="430"/>
      <c r="E196" s="430"/>
      <c r="F196" s="430"/>
      <c r="G196" s="430"/>
      <c r="H196" s="431"/>
      <c r="I196" s="432"/>
      <c r="J196" s="432"/>
    </row>
    <row r="197" spans="1:10" x14ac:dyDescent="0.35">
      <c r="A197" s="297"/>
      <c r="B197" s="297"/>
      <c r="C197" s="430"/>
      <c r="D197" s="430"/>
      <c r="E197" s="430"/>
      <c r="F197" s="430"/>
      <c r="G197" s="430"/>
      <c r="H197" s="431"/>
      <c r="I197" s="432"/>
      <c r="J197" s="432"/>
    </row>
    <row r="198" spans="1:10" x14ac:dyDescent="0.35">
      <c r="A198" s="297"/>
      <c r="B198" s="297"/>
      <c r="C198" s="430"/>
      <c r="D198" s="430"/>
      <c r="E198" s="430"/>
      <c r="F198" s="430"/>
      <c r="G198" s="430"/>
      <c r="H198" s="431"/>
      <c r="I198" s="432"/>
      <c r="J198" s="432"/>
    </row>
    <row r="199" spans="1:10" x14ac:dyDescent="0.35">
      <c r="A199" s="297"/>
      <c r="B199" s="297"/>
      <c r="C199" s="430"/>
      <c r="D199" s="430"/>
      <c r="E199" s="430"/>
      <c r="F199" s="430"/>
      <c r="G199" s="430"/>
      <c r="H199" s="431"/>
      <c r="I199" s="432"/>
      <c r="J199" s="432"/>
    </row>
    <row r="200" spans="1:10" x14ac:dyDescent="0.35">
      <c r="A200" s="297"/>
      <c r="B200" s="297"/>
      <c r="C200" s="430"/>
      <c r="D200" s="430"/>
      <c r="E200" s="430"/>
      <c r="F200" s="430"/>
      <c r="G200" s="430"/>
      <c r="H200" s="431"/>
      <c r="I200" s="432"/>
      <c r="J200" s="432"/>
    </row>
    <row r="201" spans="1:10" x14ac:dyDescent="0.35">
      <c r="A201" s="297"/>
      <c r="B201" s="297"/>
      <c r="C201" s="430"/>
      <c r="D201" s="430"/>
      <c r="E201" s="430"/>
      <c r="F201" s="430"/>
      <c r="G201" s="430"/>
      <c r="H201" s="431"/>
      <c r="I201" s="432"/>
      <c r="J201" s="432"/>
    </row>
    <row r="202" spans="1:10" x14ac:dyDescent="0.35">
      <c r="A202" s="297"/>
      <c r="B202" s="297"/>
      <c r="C202" s="430"/>
      <c r="D202" s="430"/>
      <c r="E202" s="430"/>
      <c r="F202" s="430"/>
      <c r="G202" s="430"/>
      <c r="H202" s="431"/>
      <c r="I202" s="432"/>
      <c r="J202" s="432"/>
    </row>
    <row r="203" spans="1:10" x14ac:dyDescent="0.35">
      <c r="A203" s="297"/>
      <c r="B203" s="297"/>
      <c r="C203" s="430"/>
      <c r="D203" s="430"/>
      <c r="E203" s="430"/>
      <c r="F203" s="430"/>
      <c r="G203" s="430"/>
      <c r="H203" s="431"/>
      <c r="I203" s="432"/>
      <c r="J203" s="432"/>
    </row>
    <row r="204" spans="1:10" x14ac:dyDescent="0.35">
      <c r="A204" s="297"/>
      <c r="B204" s="297"/>
      <c r="C204" s="430"/>
      <c r="D204" s="430"/>
      <c r="E204" s="430"/>
      <c r="F204" s="430"/>
      <c r="G204" s="430"/>
      <c r="H204" s="431"/>
      <c r="I204" s="432"/>
      <c r="J204" s="432"/>
    </row>
    <row r="205" spans="1:10" x14ac:dyDescent="0.35">
      <c r="A205" s="297"/>
      <c r="B205" s="297"/>
      <c r="C205" s="430"/>
      <c r="D205" s="430"/>
      <c r="E205" s="430"/>
      <c r="F205" s="430"/>
      <c r="G205" s="430"/>
      <c r="H205" s="431"/>
      <c r="I205" s="432"/>
      <c r="J205" s="432"/>
    </row>
    <row r="206" spans="1:10" x14ac:dyDescent="0.35">
      <c r="A206" s="297"/>
      <c r="B206" s="297"/>
      <c r="C206" s="430"/>
      <c r="D206" s="430"/>
      <c r="E206" s="430"/>
      <c r="F206" s="430"/>
      <c r="G206" s="430"/>
      <c r="H206" s="431"/>
      <c r="I206" s="432"/>
      <c r="J206" s="432"/>
    </row>
    <row r="207" spans="1:10" x14ac:dyDescent="0.35">
      <c r="A207" s="297"/>
      <c r="B207" s="297"/>
      <c r="C207" s="430"/>
      <c r="D207" s="430"/>
      <c r="E207" s="430"/>
      <c r="F207" s="430"/>
      <c r="G207" s="430"/>
      <c r="H207" s="431"/>
      <c r="I207" s="432"/>
      <c r="J207" s="432"/>
    </row>
    <row r="208" spans="1:10" x14ac:dyDescent="0.35">
      <c r="A208" s="297"/>
      <c r="B208" s="297"/>
      <c r="C208" s="430"/>
      <c r="D208" s="430"/>
      <c r="E208" s="430"/>
      <c r="F208" s="430"/>
      <c r="G208" s="430"/>
      <c r="H208" s="431"/>
      <c r="I208" s="432"/>
      <c r="J208" s="432"/>
    </row>
    <row r="209" spans="1:10" x14ac:dyDescent="0.35">
      <c r="A209" s="297"/>
      <c r="B209" s="297"/>
      <c r="C209" s="430"/>
      <c r="D209" s="430"/>
      <c r="E209" s="430"/>
      <c r="F209" s="430"/>
      <c r="G209" s="430"/>
      <c r="H209" s="431"/>
      <c r="I209" s="432"/>
      <c r="J209" s="432"/>
    </row>
    <row r="210" spans="1:10" x14ac:dyDescent="0.35">
      <c r="A210" s="297"/>
      <c r="B210" s="297"/>
      <c r="C210" s="430"/>
      <c r="D210" s="430"/>
      <c r="E210" s="430"/>
      <c r="F210" s="430"/>
      <c r="G210" s="430"/>
      <c r="H210" s="431"/>
      <c r="I210" s="432"/>
      <c r="J210" s="432"/>
    </row>
    <row r="211" spans="1:10" x14ac:dyDescent="0.35">
      <c r="A211" s="297"/>
      <c r="B211" s="297"/>
      <c r="C211" s="430"/>
      <c r="D211" s="430"/>
      <c r="E211" s="430"/>
      <c r="F211" s="430"/>
      <c r="G211" s="430"/>
      <c r="H211" s="431"/>
      <c r="I211" s="432"/>
      <c r="J211" s="432"/>
    </row>
    <row r="212" spans="1:10" x14ac:dyDescent="0.35">
      <c r="A212" s="297"/>
      <c r="B212" s="297"/>
      <c r="C212" s="430"/>
      <c r="D212" s="430"/>
      <c r="E212" s="430"/>
      <c r="F212" s="430"/>
      <c r="G212" s="430"/>
      <c r="H212" s="431"/>
      <c r="I212" s="432"/>
      <c r="J212" s="432"/>
    </row>
    <row r="213" spans="1:10" x14ac:dyDescent="0.35">
      <c r="A213" s="297"/>
      <c r="B213" s="297"/>
      <c r="C213" s="430"/>
      <c r="D213" s="430"/>
      <c r="E213" s="430"/>
      <c r="F213" s="430"/>
      <c r="G213" s="430"/>
      <c r="H213" s="431"/>
      <c r="I213" s="432"/>
      <c r="J213" s="432"/>
    </row>
    <row r="214" spans="1:10" x14ac:dyDescent="0.35">
      <c r="A214" s="297"/>
      <c r="B214" s="297"/>
      <c r="C214" s="430"/>
      <c r="D214" s="430"/>
      <c r="E214" s="430"/>
      <c r="F214" s="430"/>
      <c r="G214" s="430"/>
      <c r="H214" s="431"/>
      <c r="I214" s="432"/>
      <c r="J214" s="432"/>
    </row>
    <row r="215" spans="1:10" x14ac:dyDescent="0.35">
      <c r="A215" s="297"/>
      <c r="B215" s="297"/>
      <c r="C215" s="430"/>
      <c r="D215" s="430"/>
      <c r="E215" s="430"/>
      <c r="F215" s="430"/>
      <c r="G215" s="430"/>
      <c r="H215" s="431"/>
      <c r="I215" s="432"/>
      <c r="J215" s="432"/>
    </row>
    <row r="216" spans="1:10" x14ac:dyDescent="0.35">
      <c r="A216" s="297"/>
      <c r="B216" s="297"/>
      <c r="C216" s="430"/>
      <c r="D216" s="430"/>
      <c r="E216" s="430"/>
      <c r="F216" s="430"/>
      <c r="G216" s="430"/>
      <c r="H216" s="431"/>
      <c r="I216" s="432"/>
      <c r="J216" s="432"/>
    </row>
    <row r="217" spans="1:10" x14ac:dyDescent="0.35">
      <c r="A217" s="297"/>
      <c r="B217" s="297"/>
      <c r="C217" s="430"/>
      <c r="D217" s="430"/>
      <c r="E217" s="430"/>
      <c r="F217" s="430"/>
      <c r="G217" s="430"/>
      <c r="H217" s="431"/>
      <c r="I217" s="432"/>
      <c r="J217" s="432"/>
    </row>
    <row r="218" spans="1:10" x14ac:dyDescent="0.35">
      <c r="A218" s="297"/>
      <c r="B218" s="297"/>
      <c r="C218" s="430"/>
      <c r="D218" s="430"/>
      <c r="E218" s="430"/>
      <c r="F218" s="430"/>
      <c r="G218" s="430"/>
      <c r="H218" s="431"/>
      <c r="I218" s="432"/>
      <c r="J218" s="432"/>
    </row>
    <row r="219" spans="1:10" x14ac:dyDescent="0.35">
      <c r="A219" s="297"/>
      <c r="B219" s="297"/>
      <c r="C219" s="430"/>
      <c r="D219" s="430"/>
      <c r="E219" s="430"/>
      <c r="F219" s="430"/>
      <c r="G219" s="430"/>
      <c r="H219" s="431"/>
      <c r="I219" s="432"/>
      <c r="J219" s="432"/>
    </row>
    <row r="220" spans="1:10" x14ac:dyDescent="0.35">
      <c r="A220" s="297"/>
      <c r="B220" s="297"/>
      <c r="C220" s="430"/>
      <c r="D220" s="430"/>
      <c r="E220" s="430"/>
      <c r="F220" s="430"/>
      <c r="G220" s="430"/>
      <c r="H220" s="431"/>
      <c r="I220" s="432"/>
      <c r="J220" s="432"/>
    </row>
    <row r="221" spans="1:10" x14ac:dyDescent="0.35">
      <c r="A221" s="297"/>
      <c r="B221" s="297"/>
      <c r="C221" s="430"/>
      <c r="D221" s="430"/>
      <c r="E221" s="430"/>
      <c r="F221" s="430"/>
      <c r="G221" s="430"/>
      <c r="H221" s="431"/>
      <c r="I221" s="432"/>
      <c r="J221" s="432"/>
    </row>
    <row r="222" spans="1:10" x14ac:dyDescent="0.35">
      <c r="A222" s="297"/>
      <c r="B222" s="297"/>
      <c r="C222" s="430"/>
      <c r="D222" s="430"/>
      <c r="E222" s="430"/>
      <c r="F222" s="430"/>
      <c r="G222" s="430"/>
      <c r="H222" s="431"/>
      <c r="I222" s="432"/>
      <c r="J222" s="432"/>
    </row>
    <row r="223" spans="1:10" x14ac:dyDescent="0.35">
      <c r="A223" s="297"/>
      <c r="B223" s="297"/>
      <c r="C223" s="430"/>
      <c r="D223" s="430"/>
      <c r="E223" s="430"/>
      <c r="F223" s="430"/>
      <c r="G223" s="430"/>
      <c r="H223" s="431"/>
      <c r="I223" s="432"/>
      <c r="J223" s="432"/>
    </row>
    <row r="224" spans="1:10" x14ac:dyDescent="0.35">
      <c r="A224" s="297"/>
      <c r="B224" s="297"/>
      <c r="C224" s="430"/>
      <c r="D224" s="430"/>
      <c r="E224" s="430"/>
      <c r="F224" s="430"/>
      <c r="G224" s="430"/>
      <c r="H224" s="431"/>
      <c r="I224" s="432"/>
      <c r="J224" s="432"/>
    </row>
    <row r="225" spans="1:10" x14ac:dyDescent="0.35">
      <c r="A225" s="297"/>
      <c r="B225" s="297"/>
      <c r="C225" s="430"/>
      <c r="D225" s="430"/>
      <c r="E225" s="430"/>
      <c r="F225" s="430"/>
      <c r="G225" s="430"/>
      <c r="H225" s="431"/>
      <c r="I225" s="432"/>
      <c r="J225" s="432"/>
    </row>
    <row r="226" spans="1:10" x14ac:dyDescent="0.35">
      <c r="A226" s="297"/>
      <c r="B226" s="297"/>
      <c r="C226" s="430"/>
      <c r="D226" s="430"/>
      <c r="E226" s="430"/>
      <c r="F226" s="430"/>
      <c r="G226" s="430"/>
      <c r="H226" s="431"/>
      <c r="I226" s="432"/>
      <c r="J226" s="432"/>
    </row>
    <row r="227" spans="1:10" x14ac:dyDescent="0.35">
      <c r="A227" s="297"/>
      <c r="B227" s="297"/>
      <c r="C227" s="430"/>
      <c r="D227" s="430"/>
      <c r="E227" s="430"/>
      <c r="F227" s="430"/>
      <c r="G227" s="430"/>
      <c r="H227" s="431"/>
      <c r="I227" s="432"/>
      <c r="J227" s="432"/>
    </row>
    <row r="228" spans="1:10" x14ac:dyDescent="0.35">
      <c r="A228" s="297"/>
      <c r="B228" s="297"/>
      <c r="C228" s="430"/>
      <c r="D228" s="430"/>
      <c r="E228" s="430"/>
      <c r="F228" s="430"/>
      <c r="G228" s="430"/>
      <c r="H228" s="431"/>
      <c r="I228" s="432"/>
      <c r="J228" s="432"/>
    </row>
    <row r="229" spans="1:10" x14ac:dyDescent="0.35">
      <c r="A229" s="297"/>
      <c r="B229" s="297"/>
      <c r="C229" s="430"/>
      <c r="D229" s="430"/>
      <c r="E229" s="430"/>
      <c r="F229" s="430"/>
      <c r="G229" s="430"/>
      <c r="H229" s="431"/>
      <c r="I229" s="432"/>
      <c r="J229" s="432"/>
    </row>
    <row r="230" spans="1:10" x14ac:dyDescent="0.35">
      <c r="A230" s="297"/>
      <c r="B230" s="297"/>
      <c r="C230" s="430"/>
      <c r="D230" s="430"/>
      <c r="E230" s="430"/>
      <c r="F230" s="430"/>
      <c r="G230" s="430"/>
      <c r="H230" s="431"/>
      <c r="I230" s="432"/>
      <c r="J230" s="432"/>
    </row>
    <row r="231" spans="1:10" x14ac:dyDescent="0.35">
      <c r="A231" s="297"/>
      <c r="B231" s="297"/>
      <c r="C231" s="430"/>
      <c r="D231" s="430"/>
      <c r="E231" s="430"/>
      <c r="F231" s="430"/>
      <c r="G231" s="430"/>
      <c r="H231" s="431"/>
      <c r="I231" s="432"/>
      <c r="J231" s="432"/>
    </row>
    <row r="232" spans="1:10" x14ac:dyDescent="0.35">
      <c r="A232" s="297"/>
      <c r="B232" s="297"/>
      <c r="C232" s="430"/>
      <c r="D232" s="430"/>
      <c r="E232" s="430"/>
      <c r="F232" s="430"/>
      <c r="G232" s="430"/>
      <c r="H232" s="431"/>
      <c r="I232" s="432"/>
      <c r="J232" s="432"/>
    </row>
    <row r="233" spans="1:10" x14ac:dyDescent="0.35">
      <c r="A233" s="297"/>
      <c r="B233" s="297"/>
      <c r="C233" s="430"/>
      <c r="D233" s="430"/>
      <c r="E233" s="430"/>
      <c r="F233" s="430"/>
      <c r="G233" s="430"/>
      <c r="H233" s="431"/>
      <c r="I233" s="432"/>
      <c r="J233" s="432"/>
    </row>
    <row r="234" spans="1:10" ht="15" customHeight="1" x14ac:dyDescent="0.35">
      <c r="A234" s="416"/>
      <c r="B234" s="414"/>
      <c r="C234" s="414"/>
      <c r="D234" s="414"/>
      <c r="E234" s="414"/>
      <c r="F234" s="414"/>
      <c r="G234" s="414"/>
      <c r="H234" s="414"/>
      <c r="I234" s="414"/>
      <c r="J234" s="414"/>
    </row>
    <row r="235" spans="1:10" x14ac:dyDescent="0.35">
      <c r="A235" s="751"/>
      <c r="B235" s="1692"/>
      <c r="C235" s="1692"/>
      <c r="D235" s="1692"/>
      <c r="E235" s="1692"/>
      <c r="F235" s="1692"/>
      <c r="G235" s="1692"/>
      <c r="H235" s="1692"/>
      <c r="I235" s="1692"/>
      <c r="J235" s="1692"/>
    </row>
    <row r="236" spans="1:10" x14ac:dyDescent="0.35">
      <c r="A236" s="751"/>
      <c r="B236" s="751"/>
      <c r="C236" s="751"/>
      <c r="D236" s="751"/>
      <c r="E236" s="751"/>
      <c r="F236" s="751"/>
      <c r="G236" s="751"/>
      <c r="H236" s="751"/>
      <c r="I236" s="1692"/>
      <c r="J236" s="1692"/>
    </row>
    <row r="237" spans="1:10" x14ac:dyDescent="0.35">
      <c r="A237" s="752"/>
      <c r="B237" s="430"/>
      <c r="C237" s="430"/>
      <c r="D237" s="430"/>
      <c r="E237" s="430"/>
      <c r="F237" s="430"/>
      <c r="G237" s="430"/>
      <c r="H237" s="431"/>
      <c r="I237" s="432"/>
      <c r="J237" s="432"/>
    </row>
    <row r="238" spans="1:10" x14ac:dyDescent="0.35">
      <c r="A238" s="297"/>
      <c r="B238" s="297"/>
      <c r="C238" s="430"/>
      <c r="D238" s="430"/>
      <c r="E238" s="430"/>
      <c r="F238" s="430"/>
      <c r="G238" s="430"/>
      <c r="H238" s="431"/>
      <c r="I238" s="432"/>
      <c r="J238" s="432"/>
    </row>
    <row r="239" spans="1:10" x14ac:dyDescent="0.35">
      <c r="A239" s="297"/>
      <c r="B239" s="297"/>
      <c r="C239" s="430"/>
      <c r="D239" s="430"/>
      <c r="E239" s="430"/>
      <c r="F239" s="430"/>
      <c r="G239" s="430"/>
      <c r="H239" s="431"/>
      <c r="I239" s="432"/>
      <c r="J239" s="432"/>
    </row>
    <row r="240" spans="1:10" x14ac:dyDescent="0.35">
      <c r="A240" s="297"/>
      <c r="B240" s="297"/>
      <c r="C240" s="430"/>
      <c r="D240" s="430"/>
      <c r="E240" s="430"/>
      <c r="F240" s="430"/>
      <c r="G240" s="430"/>
      <c r="H240" s="431"/>
      <c r="I240" s="432"/>
      <c r="J240" s="432"/>
    </row>
    <row r="241" spans="1:10" x14ac:dyDescent="0.35">
      <c r="A241" s="297"/>
      <c r="B241" s="297"/>
      <c r="C241" s="430"/>
      <c r="D241" s="430"/>
      <c r="E241" s="430"/>
      <c r="F241" s="430"/>
      <c r="G241" s="430"/>
      <c r="H241" s="431"/>
      <c r="I241" s="432"/>
      <c r="J241" s="432"/>
    </row>
    <row r="242" spans="1:10" x14ac:dyDescent="0.35">
      <c r="A242" s="297"/>
      <c r="B242" s="297"/>
      <c r="C242" s="430"/>
      <c r="D242" s="430"/>
      <c r="E242" s="430"/>
      <c r="F242" s="430"/>
      <c r="G242" s="430"/>
      <c r="H242" s="431"/>
      <c r="I242" s="432"/>
      <c r="J242" s="432"/>
    </row>
    <row r="243" spans="1:10" x14ac:dyDescent="0.35">
      <c r="A243" s="297"/>
      <c r="B243" s="297"/>
      <c r="C243" s="430"/>
      <c r="D243" s="430"/>
      <c r="E243" s="430"/>
      <c r="F243" s="430"/>
      <c r="G243" s="430"/>
      <c r="H243" s="431"/>
      <c r="I243" s="432"/>
      <c r="J243" s="432"/>
    </row>
    <row r="244" spans="1:10" x14ac:dyDescent="0.35">
      <c r="A244" s="297"/>
      <c r="B244" s="297"/>
      <c r="C244" s="430"/>
      <c r="D244" s="430"/>
      <c r="E244" s="430"/>
      <c r="F244" s="430"/>
      <c r="G244" s="430"/>
      <c r="H244" s="431"/>
      <c r="I244" s="432"/>
      <c r="J244" s="432"/>
    </row>
    <row r="245" spans="1:10" x14ac:dyDescent="0.35">
      <c r="A245" s="297"/>
      <c r="B245" s="297"/>
      <c r="C245" s="430"/>
      <c r="D245" s="430"/>
      <c r="E245" s="430"/>
      <c r="F245" s="430"/>
      <c r="G245" s="430"/>
      <c r="H245" s="431"/>
      <c r="I245" s="432"/>
      <c r="J245" s="432"/>
    </row>
    <row r="246" spans="1:10" x14ac:dyDescent="0.35">
      <c r="A246" s="297"/>
      <c r="B246" s="297"/>
      <c r="C246" s="430"/>
      <c r="D246" s="430"/>
      <c r="E246" s="430"/>
      <c r="F246" s="430"/>
      <c r="G246" s="430"/>
      <c r="H246" s="431"/>
      <c r="I246" s="432"/>
      <c r="J246" s="432"/>
    </row>
    <row r="247" spans="1:10" x14ac:dyDescent="0.35">
      <c r="A247" s="297"/>
      <c r="B247" s="297"/>
      <c r="C247" s="430"/>
      <c r="D247" s="430"/>
      <c r="E247" s="430"/>
      <c r="F247" s="430"/>
      <c r="G247" s="430"/>
      <c r="H247" s="431"/>
      <c r="I247" s="432"/>
      <c r="J247" s="432"/>
    </row>
    <row r="248" spans="1:10" x14ac:dyDescent="0.35">
      <c r="A248" s="297"/>
      <c r="B248" s="297"/>
      <c r="C248" s="430"/>
      <c r="D248" s="430"/>
      <c r="E248" s="430"/>
      <c r="F248" s="430"/>
      <c r="G248" s="430"/>
      <c r="H248" s="431"/>
      <c r="I248" s="432"/>
      <c r="J248" s="432"/>
    </row>
    <row r="249" spans="1:10" x14ac:dyDescent="0.35">
      <c r="A249" s="297"/>
      <c r="B249" s="297"/>
      <c r="C249" s="430"/>
      <c r="D249" s="430"/>
      <c r="E249" s="430"/>
      <c r="F249" s="430"/>
      <c r="G249" s="430"/>
      <c r="H249" s="431"/>
      <c r="I249" s="432"/>
      <c r="J249" s="432"/>
    </row>
    <row r="250" spans="1:10" x14ac:dyDescent="0.35">
      <c r="A250" s="297"/>
      <c r="B250" s="297"/>
      <c r="C250" s="430"/>
      <c r="D250" s="430"/>
      <c r="E250" s="430"/>
      <c r="F250" s="430"/>
      <c r="G250" s="430"/>
      <c r="H250" s="431"/>
      <c r="I250" s="432"/>
      <c r="J250" s="432"/>
    </row>
    <row r="251" spans="1:10" x14ac:dyDescent="0.35">
      <c r="A251" s="297"/>
      <c r="B251" s="297"/>
      <c r="C251" s="430"/>
      <c r="D251" s="430"/>
      <c r="E251" s="430"/>
      <c r="F251" s="430"/>
      <c r="G251" s="430"/>
      <c r="H251" s="431"/>
      <c r="I251" s="432"/>
      <c r="J251" s="432"/>
    </row>
    <row r="252" spans="1:10" x14ac:dyDescent="0.35">
      <c r="A252" s="297"/>
      <c r="B252" s="297"/>
      <c r="C252" s="430"/>
      <c r="D252" s="430"/>
      <c r="E252" s="430"/>
      <c r="F252" s="430"/>
      <c r="G252" s="430"/>
      <c r="H252" s="431"/>
      <c r="I252" s="432"/>
      <c r="J252" s="432"/>
    </row>
    <row r="253" spans="1:10" x14ac:dyDescent="0.35">
      <c r="A253" s="297"/>
      <c r="B253" s="297"/>
      <c r="C253" s="430"/>
      <c r="D253" s="430"/>
      <c r="E253" s="430"/>
      <c r="F253" s="430"/>
      <c r="G253" s="430"/>
      <c r="H253" s="431"/>
      <c r="I253" s="432"/>
      <c r="J253" s="432"/>
    </row>
    <row r="254" spans="1:10" x14ac:dyDescent="0.35">
      <c r="A254" s="297"/>
      <c r="B254" s="297"/>
      <c r="C254" s="430"/>
      <c r="D254" s="430"/>
      <c r="E254" s="430"/>
      <c r="F254" s="430"/>
      <c r="G254" s="430"/>
      <c r="H254" s="431"/>
      <c r="I254" s="432"/>
      <c r="J254" s="432"/>
    </row>
    <row r="255" spans="1:10" x14ac:dyDescent="0.35">
      <c r="A255" s="297"/>
      <c r="B255" s="297"/>
      <c r="C255" s="430"/>
      <c r="D255" s="430"/>
      <c r="E255" s="430"/>
      <c r="F255" s="430"/>
      <c r="G255" s="430"/>
      <c r="H255" s="431"/>
      <c r="I255" s="432"/>
      <c r="J255" s="432"/>
    </row>
    <row r="256" spans="1:10" x14ac:dyDescent="0.35">
      <c r="A256" s="297"/>
      <c r="B256" s="297"/>
      <c r="C256" s="430"/>
      <c r="D256" s="430"/>
      <c r="E256" s="430"/>
      <c r="F256" s="430"/>
      <c r="G256" s="430"/>
      <c r="H256" s="431"/>
      <c r="I256" s="432"/>
      <c r="J256" s="432"/>
    </row>
    <row r="257" spans="1:10" x14ac:dyDescent="0.35">
      <c r="A257" s="297"/>
      <c r="B257" s="297"/>
      <c r="C257" s="430"/>
      <c r="D257" s="430"/>
      <c r="E257" s="430"/>
      <c r="F257" s="430"/>
      <c r="G257" s="430"/>
      <c r="H257" s="431"/>
      <c r="I257" s="432"/>
      <c r="J257" s="432"/>
    </row>
    <row r="258" spans="1:10" x14ac:dyDescent="0.35">
      <c r="A258" s="297"/>
      <c r="B258" s="297"/>
      <c r="C258" s="430"/>
      <c r="D258" s="430"/>
      <c r="E258" s="430"/>
      <c r="F258" s="430"/>
      <c r="G258" s="430"/>
      <c r="H258" s="431"/>
      <c r="I258" s="432"/>
      <c r="J258" s="432"/>
    </row>
    <row r="259" spans="1:10" x14ac:dyDescent="0.35">
      <c r="A259" s="297"/>
      <c r="B259" s="297"/>
      <c r="C259" s="430"/>
      <c r="D259" s="430"/>
      <c r="E259" s="430"/>
      <c r="F259" s="430"/>
      <c r="G259" s="430"/>
      <c r="H259" s="431"/>
      <c r="I259" s="432"/>
      <c r="J259" s="432"/>
    </row>
    <row r="260" spans="1:10" x14ac:dyDescent="0.35">
      <c r="A260" s="297"/>
      <c r="B260" s="297"/>
      <c r="C260" s="430"/>
      <c r="D260" s="430"/>
      <c r="E260" s="430"/>
      <c r="F260" s="430"/>
      <c r="G260" s="430"/>
      <c r="H260" s="431"/>
      <c r="I260" s="432"/>
      <c r="J260" s="432"/>
    </row>
    <row r="261" spans="1:10" x14ac:dyDescent="0.35">
      <c r="A261" s="297"/>
      <c r="B261" s="297"/>
      <c r="C261" s="430"/>
      <c r="D261" s="430"/>
      <c r="E261" s="430"/>
      <c r="F261" s="430"/>
      <c r="G261" s="430"/>
      <c r="H261" s="431"/>
      <c r="I261" s="432"/>
      <c r="J261" s="432"/>
    </row>
    <row r="262" spans="1:10" x14ac:dyDescent="0.35">
      <c r="A262" s="297"/>
      <c r="B262" s="297"/>
      <c r="C262" s="430"/>
      <c r="D262" s="430"/>
      <c r="E262" s="430"/>
      <c r="F262" s="430"/>
      <c r="G262" s="430"/>
      <c r="H262" s="431"/>
      <c r="I262" s="432"/>
      <c r="J262" s="432"/>
    </row>
    <row r="263" spans="1:10" x14ac:dyDescent="0.35">
      <c r="A263" s="297"/>
      <c r="B263" s="297"/>
      <c r="C263" s="430"/>
      <c r="D263" s="430"/>
      <c r="E263" s="430"/>
      <c r="F263" s="430"/>
      <c r="G263" s="430"/>
      <c r="H263" s="431"/>
      <c r="I263" s="432"/>
      <c r="J263" s="432"/>
    </row>
    <row r="264" spans="1:10" x14ac:dyDescent="0.35">
      <c r="A264" s="297"/>
      <c r="B264" s="297"/>
      <c r="C264" s="430"/>
      <c r="D264" s="430"/>
      <c r="E264" s="430"/>
      <c r="F264" s="430"/>
      <c r="G264" s="430"/>
      <c r="H264" s="431"/>
      <c r="I264" s="432"/>
      <c r="J264" s="432"/>
    </row>
    <row r="265" spans="1:10" x14ac:dyDescent="0.35">
      <c r="A265" s="297"/>
      <c r="B265" s="297"/>
      <c r="C265" s="430"/>
      <c r="D265" s="430"/>
      <c r="E265" s="430"/>
      <c r="F265" s="430"/>
      <c r="G265" s="430"/>
      <c r="H265" s="431"/>
      <c r="I265" s="432"/>
      <c r="J265" s="432"/>
    </row>
    <row r="266" spans="1:10" x14ac:dyDescent="0.35">
      <c r="A266" s="297"/>
      <c r="B266" s="297"/>
      <c r="C266" s="430"/>
      <c r="D266" s="430"/>
      <c r="E266" s="430"/>
      <c r="F266" s="430"/>
      <c r="G266" s="430"/>
      <c r="H266" s="431"/>
      <c r="I266" s="432"/>
      <c r="J266" s="432"/>
    </row>
    <row r="267" spans="1:10" x14ac:dyDescent="0.35">
      <c r="A267" s="297"/>
      <c r="B267" s="297"/>
      <c r="C267" s="430"/>
      <c r="D267" s="430"/>
      <c r="E267" s="430"/>
      <c r="F267" s="430"/>
      <c r="G267" s="430"/>
      <c r="H267" s="431"/>
      <c r="I267" s="432"/>
      <c r="J267" s="432"/>
    </row>
    <row r="268" spans="1:10" x14ac:dyDescent="0.35">
      <c r="A268" s="297"/>
      <c r="B268" s="297"/>
      <c r="C268" s="430"/>
      <c r="D268" s="430"/>
      <c r="E268" s="430"/>
      <c r="F268" s="430"/>
      <c r="G268" s="430"/>
      <c r="H268" s="431"/>
      <c r="I268" s="432"/>
      <c r="J268" s="432"/>
    </row>
    <row r="269" spans="1:10" x14ac:dyDescent="0.35">
      <c r="A269" s="297"/>
      <c r="B269" s="297"/>
      <c r="C269" s="430"/>
      <c r="D269" s="430"/>
      <c r="E269" s="430"/>
      <c r="F269" s="430"/>
      <c r="G269" s="430"/>
      <c r="H269" s="431"/>
      <c r="I269" s="432"/>
      <c r="J269" s="432"/>
    </row>
    <row r="270" spans="1:10" x14ac:dyDescent="0.35">
      <c r="A270" s="297"/>
      <c r="B270" s="297"/>
      <c r="C270" s="430"/>
      <c r="D270" s="430"/>
      <c r="E270" s="430"/>
      <c r="F270" s="430"/>
      <c r="G270" s="430"/>
      <c r="H270" s="431"/>
      <c r="I270" s="432"/>
      <c r="J270" s="432"/>
    </row>
    <row r="271" spans="1:10" x14ac:dyDescent="0.35">
      <c r="A271" s="297"/>
      <c r="B271" s="297"/>
      <c r="C271" s="430"/>
      <c r="D271" s="430"/>
      <c r="E271" s="430"/>
      <c r="F271" s="430"/>
      <c r="G271" s="430"/>
      <c r="H271" s="431"/>
      <c r="I271" s="432"/>
      <c r="J271" s="432"/>
    </row>
    <row r="272" spans="1:10" x14ac:dyDescent="0.35">
      <c r="A272" s="297"/>
      <c r="B272" s="297"/>
      <c r="C272" s="430"/>
      <c r="D272" s="430"/>
      <c r="E272" s="430"/>
      <c r="F272" s="430"/>
      <c r="G272" s="430"/>
      <c r="H272" s="431"/>
      <c r="I272" s="432"/>
      <c r="J272" s="432"/>
    </row>
    <row r="273" spans="1:11" x14ac:dyDescent="0.35">
      <c r="A273" s="297"/>
      <c r="B273" s="297"/>
      <c r="C273" s="430"/>
      <c r="D273" s="430"/>
      <c r="E273" s="430"/>
      <c r="F273" s="430"/>
      <c r="G273" s="430"/>
      <c r="H273" s="431"/>
      <c r="I273" s="432"/>
      <c r="J273" s="432"/>
    </row>
    <row r="274" spans="1:11" x14ac:dyDescent="0.35">
      <c r="A274" s="297"/>
      <c r="B274" s="297"/>
      <c r="C274" s="430"/>
      <c r="D274" s="430"/>
      <c r="E274" s="430"/>
      <c r="F274" s="430"/>
      <c r="G274" s="430"/>
      <c r="H274" s="431"/>
      <c r="I274" s="432"/>
      <c r="J274" s="432"/>
    </row>
    <row r="275" spans="1:11" x14ac:dyDescent="0.35">
      <c r="A275" s="297"/>
      <c r="B275" s="297"/>
      <c r="C275" s="430"/>
      <c r="D275" s="430"/>
      <c r="E275" s="430"/>
      <c r="F275" s="430"/>
      <c r="G275" s="430"/>
      <c r="H275" s="431"/>
      <c r="I275" s="432"/>
      <c r="J275" s="432"/>
    </row>
    <row r="276" spans="1:11" x14ac:dyDescent="0.35">
      <c r="A276" s="416"/>
      <c r="B276" s="414"/>
      <c r="C276" s="414"/>
      <c r="D276" s="414"/>
      <c r="E276" s="414"/>
      <c r="F276" s="414"/>
      <c r="G276" s="414"/>
      <c r="H276" s="414"/>
      <c r="I276" s="414"/>
      <c r="J276" s="414"/>
    </row>
    <row r="287" spans="1:11" x14ac:dyDescent="0.35">
      <c r="K287" s="382"/>
    </row>
  </sheetData>
  <sheetProtection algorithmName="SHA-512" hashValue="+ebzxz0Wq1w/XpoZFqeXXBbICjAQwqnb9+5lRvbFJwUR9u0/jMgRk7eCEjnthPqi6+/2PFV15azIpdgcOa+zcg==" saltValue="eqqayDzo5Fuz9fRBr89Sfg==" spinCount="100000" sheet="1" objects="1" scenarios="1" selectLockedCells="1" selectUnlockedCells="1"/>
  <mergeCells count="28">
    <mergeCell ref="I36:J36"/>
    <mergeCell ref="I88:I89"/>
    <mergeCell ref="J88:J89"/>
    <mergeCell ref="B39:H39"/>
    <mergeCell ref="I39:I40"/>
    <mergeCell ref="J39:J40"/>
    <mergeCell ref="B235:H235"/>
    <mergeCell ref="I235:I236"/>
    <mergeCell ref="J235:J236"/>
    <mergeCell ref="B13:H13"/>
    <mergeCell ref="I13:I14"/>
    <mergeCell ref="J13:J14"/>
    <mergeCell ref="I32:J32"/>
    <mergeCell ref="I34:J34"/>
    <mergeCell ref="I35:J35"/>
    <mergeCell ref="B186:H186"/>
    <mergeCell ref="I186:I187"/>
    <mergeCell ref="J186:J187"/>
    <mergeCell ref="B137:H137"/>
    <mergeCell ref="I137:I138"/>
    <mergeCell ref="J137:J138"/>
    <mergeCell ref="B88:H88"/>
    <mergeCell ref="A2:G2"/>
    <mergeCell ref="A6:J6"/>
    <mergeCell ref="A8:D8"/>
    <mergeCell ref="E8:J8"/>
    <mergeCell ref="A9:D10"/>
    <mergeCell ref="E9:J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topLeftCell="A4" workbookViewId="0">
      <selection activeCell="N7" sqref="N7"/>
    </sheetView>
  </sheetViews>
  <sheetFormatPr defaultRowHeight="14.5" x14ac:dyDescent="0.35"/>
  <cols>
    <col min="2" max="2" width="8.453125" customWidth="1"/>
    <col min="3" max="3" width="8.1796875" customWidth="1"/>
    <col min="4" max="4" width="8" customWidth="1"/>
    <col min="5" max="5" width="8.1796875" customWidth="1"/>
    <col min="6" max="6" width="8.453125" customWidth="1"/>
    <col min="7" max="7" width="8.1796875" customWidth="1"/>
    <col min="8" max="8" width="8.54296875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880"/>
    </row>
    <row r="2" spans="1:10" x14ac:dyDescent="0.35">
      <c r="A2" s="185"/>
      <c r="B2" s="185"/>
      <c r="C2" s="185"/>
      <c r="D2" s="185"/>
      <c r="E2" s="16"/>
      <c r="F2" s="16"/>
      <c r="G2" s="16"/>
      <c r="H2" s="880"/>
    </row>
    <row r="3" spans="1:10" x14ac:dyDescent="0.35">
      <c r="A3" s="1665"/>
      <c r="B3" s="1665"/>
      <c r="C3" s="1665"/>
      <c r="D3" s="1665"/>
      <c r="E3" s="1665"/>
      <c r="F3" s="1665"/>
      <c r="G3" s="1665"/>
      <c r="H3" s="78"/>
    </row>
    <row r="4" spans="1:10" x14ac:dyDescent="0.35">
      <c r="A4" s="186" t="s">
        <v>558</v>
      </c>
      <c r="B4" s="186"/>
      <c r="C4" s="186"/>
      <c r="D4" s="186"/>
      <c r="E4" s="878"/>
      <c r="F4" s="878"/>
      <c r="G4" s="878"/>
      <c r="H4" s="880"/>
    </row>
    <row r="5" spans="1:10" x14ac:dyDescent="0.35">
      <c r="A5" s="186"/>
      <c r="B5" s="186"/>
      <c r="C5" s="186"/>
      <c r="D5" s="186"/>
      <c r="E5" s="878"/>
      <c r="F5" s="878"/>
      <c r="G5" s="878"/>
      <c r="H5" s="880"/>
    </row>
    <row r="6" spans="1:10" x14ac:dyDescent="0.35">
      <c r="A6" s="186"/>
      <c r="B6" s="186"/>
      <c r="C6" s="186"/>
      <c r="D6" s="186"/>
      <c r="E6" s="878"/>
      <c r="F6" s="878"/>
      <c r="G6" s="878"/>
      <c r="H6" s="880"/>
    </row>
    <row r="7" spans="1:10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0" ht="15" thickBot="1" x14ac:dyDescent="0.4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0" ht="15" thickBot="1" x14ac:dyDescent="0.4">
      <c r="A9" s="1677" t="s">
        <v>232</v>
      </c>
      <c r="B9" s="1678"/>
      <c r="C9" s="1678"/>
      <c r="D9" s="1679"/>
      <c r="E9" s="1666" t="s">
        <v>220</v>
      </c>
      <c r="F9" s="1667"/>
      <c r="G9" s="1667"/>
      <c r="H9" s="1667"/>
      <c r="I9" s="1667"/>
      <c r="J9" s="1668"/>
    </row>
    <row r="10" spans="1:10" x14ac:dyDescent="0.35">
      <c r="A10" s="1680" t="s">
        <v>539</v>
      </c>
      <c r="B10" s="1681"/>
      <c r="C10" s="1681"/>
      <c r="D10" s="1682"/>
      <c r="E10" s="1680" t="s">
        <v>540</v>
      </c>
      <c r="F10" s="1681"/>
      <c r="G10" s="1681"/>
      <c r="H10" s="1681"/>
      <c r="I10" s="1681"/>
      <c r="J10" s="1682"/>
    </row>
    <row r="11" spans="1:10" ht="15" thickBot="1" x14ac:dyDescent="0.4">
      <c r="A11" s="1683"/>
      <c r="B11" s="1684"/>
      <c r="C11" s="1684"/>
      <c r="D11" s="1685"/>
      <c r="E11" s="1683"/>
      <c r="F11" s="1684"/>
      <c r="G11" s="1684"/>
      <c r="H11" s="1684"/>
      <c r="I11" s="1684"/>
      <c r="J11" s="1685"/>
    </row>
    <row r="12" spans="1:10" x14ac:dyDescent="0.35">
      <c r="A12" s="875"/>
      <c r="B12" s="875"/>
      <c r="C12" s="875"/>
      <c r="D12" s="875"/>
      <c r="E12" s="875"/>
      <c r="F12" s="875"/>
      <c r="G12" s="875"/>
      <c r="H12" s="875"/>
      <c r="I12" s="875"/>
      <c r="J12" s="875"/>
    </row>
    <row r="13" spans="1:10" x14ac:dyDescent="0.35">
      <c r="A13" s="875"/>
      <c r="B13" s="875"/>
      <c r="C13" s="875"/>
      <c r="D13" s="875"/>
      <c r="E13" s="875"/>
      <c r="F13" s="875"/>
      <c r="G13" s="875"/>
      <c r="H13" s="875"/>
      <c r="I13" s="875"/>
      <c r="J13" s="875"/>
    </row>
    <row r="14" spans="1:10" ht="15" thickBot="1" x14ac:dyDescent="0.4">
      <c r="A14" s="878"/>
      <c r="B14" s="878"/>
      <c r="C14" s="878"/>
      <c r="D14" s="878"/>
      <c r="E14" s="878"/>
      <c r="F14" s="878"/>
      <c r="G14" s="878"/>
      <c r="H14" s="878"/>
      <c r="I14" s="878"/>
      <c r="J14" s="878"/>
    </row>
    <row r="15" spans="1:10" ht="26" x14ac:dyDescent="0.35">
      <c r="A15" s="876" t="s">
        <v>42</v>
      </c>
      <c r="B15" s="1700" t="s">
        <v>231</v>
      </c>
      <c r="C15" s="1700"/>
      <c r="D15" s="1700"/>
      <c r="E15" s="1700"/>
      <c r="F15" s="1700"/>
      <c r="G15" s="1700"/>
      <c r="H15" s="1700"/>
      <c r="I15" s="1669" t="s">
        <v>339</v>
      </c>
      <c r="J15" s="1671" t="s">
        <v>233</v>
      </c>
    </row>
    <row r="16" spans="1:10" ht="15" thickBot="1" x14ac:dyDescent="0.4">
      <c r="A16" s="877" t="s">
        <v>43</v>
      </c>
      <c r="B16" s="879" t="s">
        <v>44</v>
      </c>
      <c r="C16" s="879" t="s">
        <v>44</v>
      </c>
      <c r="D16" s="879" t="s">
        <v>44</v>
      </c>
      <c r="E16" s="879" t="s">
        <v>44</v>
      </c>
      <c r="F16" s="879" t="s">
        <v>44</v>
      </c>
      <c r="G16" s="879" t="s">
        <v>44</v>
      </c>
      <c r="H16" s="879" t="s">
        <v>8</v>
      </c>
      <c r="I16" s="1670"/>
      <c r="J16" s="1672"/>
    </row>
    <row r="17" spans="1:10" x14ac:dyDescent="0.35">
      <c r="A17" s="567"/>
      <c r="B17" s="538"/>
      <c r="C17" s="411"/>
      <c r="D17" s="411"/>
      <c r="E17" s="411"/>
      <c r="F17" s="411"/>
      <c r="G17" s="411"/>
      <c r="H17" s="412"/>
      <c r="I17" s="575"/>
      <c r="J17" s="741"/>
    </row>
    <row r="18" spans="1:10" x14ac:dyDescent="0.35">
      <c r="A18" s="567"/>
      <c r="B18" s="538"/>
      <c r="C18" s="411"/>
      <c r="D18" s="411"/>
      <c r="E18" s="411"/>
      <c r="F18" s="411"/>
      <c r="G18" s="411"/>
      <c r="H18" s="412"/>
      <c r="I18" s="575"/>
      <c r="J18" s="396"/>
    </row>
    <row r="19" spans="1:10" x14ac:dyDescent="0.35">
      <c r="A19" s="567"/>
      <c r="B19" s="538"/>
      <c r="C19" s="411"/>
      <c r="D19" s="411"/>
      <c r="E19" s="411"/>
      <c r="F19" s="411"/>
      <c r="G19" s="411"/>
      <c r="H19" s="412"/>
      <c r="I19" s="575"/>
      <c r="J19" s="396"/>
    </row>
    <row r="20" spans="1:10" x14ac:dyDescent="0.35">
      <c r="A20" s="567"/>
      <c r="B20" s="538"/>
      <c r="C20" s="411"/>
      <c r="D20" s="411"/>
      <c r="E20" s="411"/>
      <c r="F20" s="411"/>
      <c r="G20" s="411"/>
      <c r="H20" s="412"/>
      <c r="I20" s="575"/>
      <c r="J20" s="396"/>
    </row>
    <row r="21" spans="1:10" x14ac:dyDescent="0.35">
      <c r="A21" s="567"/>
      <c r="B21" s="538"/>
      <c r="C21" s="411"/>
      <c r="D21" s="411"/>
      <c r="E21" s="411"/>
      <c r="F21" s="411"/>
      <c r="G21" s="411"/>
      <c r="H21" s="412"/>
      <c r="I21" s="575"/>
      <c r="J21" s="396"/>
    </row>
    <row r="22" spans="1:10" x14ac:dyDescent="0.35">
      <c r="A22" s="567"/>
      <c r="B22" s="538"/>
      <c r="C22" s="411"/>
      <c r="D22" s="411"/>
      <c r="E22" s="411"/>
      <c r="F22" s="411"/>
      <c r="G22" s="411"/>
      <c r="H22" s="412"/>
      <c r="I22" s="575"/>
      <c r="J22" s="396"/>
    </row>
    <row r="23" spans="1:10" x14ac:dyDescent="0.35">
      <c r="A23" s="567"/>
      <c r="B23" s="538"/>
      <c r="C23" s="411"/>
      <c r="D23" s="411"/>
      <c r="E23" s="411"/>
      <c r="F23" s="411"/>
      <c r="G23" s="411"/>
      <c r="H23" s="412"/>
      <c r="I23" s="575"/>
      <c r="J23" s="396"/>
    </row>
    <row r="24" spans="1:10" x14ac:dyDescent="0.35">
      <c r="A24" s="567"/>
      <c r="B24" s="538"/>
      <c r="C24" s="411"/>
      <c r="D24" s="411"/>
      <c r="E24" s="411"/>
      <c r="F24" s="411"/>
      <c r="G24" s="411"/>
      <c r="H24" s="412"/>
      <c r="I24" s="575"/>
      <c r="J24" s="396"/>
    </row>
    <row r="25" spans="1:10" x14ac:dyDescent="0.35">
      <c r="A25" s="567"/>
      <c r="B25" s="538"/>
      <c r="C25" s="411"/>
      <c r="D25" s="411"/>
      <c r="E25" s="411"/>
      <c r="F25" s="411"/>
      <c r="G25" s="411"/>
      <c r="H25" s="412"/>
      <c r="I25" s="575"/>
      <c r="J25" s="396"/>
    </row>
    <row r="26" spans="1:10" x14ac:dyDescent="0.35">
      <c r="A26" s="567"/>
      <c r="B26" s="538"/>
      <c r="C26" s="411"/>
      <c r="D26" s="411"/>
      <c r="E26" s="411"/>
      <c r="F26" s="411"/>
      <c r="G26" s="411"/>
      <c r="H26" s="412"/>
      <c r="I26" s="575"/>
      <c r="J26" s="396"/>
    </row>
    <row r="27" spans="1:10" x14ac:dyDescent="0.35">
      <c r="A27" s="567"/>
      <c r="B27" s="538"/>
      <c r="C27" s="411"/>
      <c r="D27" s="411"/>
      <c r="E27" s="411"/>
      <c r="F27" s="411"/>
      <c r="G27" s="411"/>
      <c r="H27" s="412"/>
      <c r="I27" s="575"/>
      <c r="J27" s="396"/>
    </row>
    <row r="28" spans="1:10" x14ac:dyDescent="0.35">
      <c r="A28" s="567"/>
      <c r="B28" s="538"/>
      <c r="C28" s="411"/>
      <c r="D28" s="411"/>
      <c r="E28" s="411"/>
      <c r="F28" s="411"/>
      <c r="G28" s="411"/>
      <c r="H28" s="412"/>
      <c r="I28" s="575"/>
      <c r="J28" s="396"/>
    </row>
    <row r="29" spans="1:10" ht="15" thickBot="1" x14ac:dyDescent="0.4">
      <c r="A29" s="567"/>
      <c r="B29" s="538"/>
      <c r="C29" s="411"/>
      <c r="D29" s="411"/>
      <c r="E29" s="411"/>
      <c r="F29" s="411"/>
      <c r="G29" s="411"/>
      <c r="H29" s="412"/>
      <c r="I29" s="575"/>
      <c r="J29" s="570"/>
    </row>
    <row r="30" spans="1:10" ht="15" thickBot="1" x14ac:dyDescent="0.4">
      <c r="A30" s="576" t="s">
        <v>8</v>
      </c>
      <c r="B30" s="577"/>
      <c r="C30" s="577"/>
      <c r="D30" s="577"/>
      <c r="E30" s="577"/>
      <c r="F30" s="577"/>
      <c r="G30" s="577"/>
      <c r="H30" s="577"/>
      <c r="I30" s="577">
        <f>SUM(I17:I29)</f>
        <v>0</v>
      </c>
      <c r="J30" s="578">
        <f>SUM(J17:J29)</f>
        <v>0</v>
      </c>
    </row>
    <row r="38" spans="1:10" x14ac:dyDescent="0.35">
      <c r="A38" s="72" t="s">
        <v>757</v>
      </c>
      <c r="B38" s="72"/>
      <c r="C38" s="72"/>
      <c r="D38" s="72"/>
      <c r="E38" s="880"/>
      <c r="G38" s="880"/>
      <c r="I38" s="1533" t="s">
        <v>649</v>
      </c>
      <c r="J38" s="1533"/>
    </row>
    <row r="39" spans="1:10" x14ac:dyDescent="0.35">
      <c r="A39" s="72"/>
      <c r="B39" s="72"/>
      <c r="C39" s="72"/>
      <c r="D39" s="72"/>
      <c r="E39" s="1188"/>
      <c r="G39" s="1188"/>
      <c r="I39" s="1179"/>
      <c r="J39" s="1179"/>
    </row>
    <row r="40" spans="1:10" x14ac:dyDescent="0.35">
      <c r="A40" s="880"/>
      <c r="B40" s="880"/>
      <c r="C40" s="880"/>
      <c r="D40" s="880"/>
      <c r="E40" s="880"/>
      <c r="G40" s="880"/>
      <c r="I40" s="1673" t="s">
        <v>652</v>
      </c>
      <c r="J40" s="1673"/>
    </row>
    <row r="41" spans="1:10" x14ac:dyDescent="0.35">
      <c r="A41" s="880"/>
      <c r="B41" s="880"/>
      <c r="C41" s="880"/>
      <c r="D41" s="880"/>
      <c r="E41" s="880"/>
      <c r="G41" s="71"/>
      <c r="I41" s="1673"/>
      <c r="J41" s="1673"/>
    </row>
    <row r="42" spans="1:10" x14ac:dyDescent="0.35">
      <c r="A42" s="880"/>
      <c r="B42" s="880"/>
      <c r="C42" s="880"/>
      <c r="D42" s="880"/>
      <c r="E42" s="880"/>
      <c r="G42" s="71"/>
      <c r="I42" s="1673"/>
      <c r="J42" s="1673"/>
    </row>
  </sheetData>
  <sheetProtection algorithmName="SHA-512" hashValue="Ulx+51EaZjCChw8fs9OskpYZStyFCmutRBRG8U8imcd74zIHll2cGd1FbjPU2SczGhZbYHKCmyiZ2AdeTK+wTg==" saltValue="pfE7QvDH4JCLxVRqJ4Th2g==" spinCount="100000" sheet="1" objects="1" scenarios="1" selectLockedCells="1" selectUnlockedCells="1"/>
  <mergeCells count="13">
    <mergeCell ref="I42:J42"/>
    <mergeCell ref="B15:H15"/>
    <mergeCell ref="I15:I16"/>
    <mergeCell ref="J15:J16"/>
    <mergeCell ref="I38:J38"/>
    <mergeCell ref="I40:J40"/>
    <mergeCell ref="I41:J41"/>
    <mergeCell ref="A3:G3"/>
    <mergeCell ref="A7:J7"/>
    <mergeCell ref="A9:D9"/>
    <mergeCell ref="E9:J9"/>
    <mergeCell ref="A10:D11"/>
    <mergeCell ref="E10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0"/>
  <sheetViews>
    <sheetView topLeftCell="A16" workbookViewId="0">
      <selection activeCell="M30" sqref="M30"/>
    </sheetView>
  </sheetViews>
  <sheetFormatPr defaultRowHeight="14.5" x14ac:dyDescent="0.35"/>
  <cols>
    <col min="2" max="2" width="7.81640625" customWidth="1"/>
    <col min="3" max="3" width="8.1796875" customWidth="1"/>
    <col min="4" max="4" width="7.81640625" customWidth="1"/>
    <col min="5" max="6" width="8" customWidth="1"/>
    <col min="7" max="7" width="8.1796875" customWidth="1"/>
    <col min="8" max="8" width="8.453125" customWidth="1"/>
    <col min="10" max="10" width="12.1796875" bestFit="1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880"/>
    </row>
    <row r="2" spans="1:10" x14ac:dyDescent="0.35">
      <c r="A2" s="185"/>
      <c r="B2" s="185"/>
      <c r="C2" s="185"/>
      <c r="D2" s="185"/>
      <c r="E2" s="16"/>
      <c r="F2" s="16"/>
      <c r="G2" s="16"/>
      <c r="H2" s="880"/>
    </row>
    <row r="3" spans="1:10" x14ac:dyDescent="0.35">
      <c r="A3" s="1665"/>
      <c r="B3" s="1665"/>
      <c r="C3" s="1665"/>
      <c r="D3" s="1665"/>
      <c r="E3" s="1665"/>
      <c r="F3" s="1665"/>
      <c r="G3" s="1665"/>
      <c r="H3" s="78"/>
    </row>
    <row r="4" spans="1:10" x14ac:dyDescent="0.35">
      <c r="A4" s="186" t="s">
        <v>558</v>
      </c>
      <c r="B4" s="186"/>
      <c r="C4" s="186"/>
      <c r="D4" s="186"/>
      <c r="E4" s="878"/>
      <c r="F4" s="878"/>
      <c r="G4" s="878"/>
      <c r="H4" s="880"/>
    </row>
    <row r="5" spans="1:10" x14ac:dyDescent="0.35">
      <c r="A5" s="186"/>
      <c r="B5" s="186"/>
      <c r="C5" s="186"/>
      <c r="D5" s="186"/>
      <c r="E5" s="878"/>
      <c r="F5" s="878"/>
      <c r="G5" s="878"/>
      <c r="H5" s="880"/>
    </row>
    <row r="6" spans="1:10" x14ac:dyDescent="0.35">
      <c r="A6" s="186"/>
      <c r="B6" s="186"/>
      <c r="C6" s="186"/>
      <c r="D6" s="186"/>
      <c r="E6" s="878"/>
      <c r="F6" s="878"/>
      <c r="G6" s="878"/>
      <c r="H6" s="880"/>
    </row>
    <row r="7" spans="1:10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0" ht="15" thickBot="1" x14ac:dyDescent="0.4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0" ht="15" thickBot="1" x14ac:dyDescent="0.4">
      <c r="A9" s="1677" t="s">
        <v>232</v>
      </c>
      <c r="B9" s="1678"/>
      <c r="C9" s="1678"/>
      <c r="D9" s="1679"/>
      <c r="E9" s="1666" t="s">
        <v>220</v>
      </c>
      <c r="F9" s="1667"/>
      <c r="G9" s="1667"/>
      <c r="H9" s="1667"/>
      <c r="I9" s="1667"/>
      <c r="J9" s="1668"/>
    </row>
    <row r="10" spans="1:10" x14ac:dyDescent="0.35">
      <c r="A10" s="1680" t="s">
        <v>547</v>
      </c>
      <c r="B10" s="1681"/>
      <c r="C10" s="1681"/>
      <c r="D10" s="1682"/>
      <c r="E10" s="1680" t="s">
        <v>390</v>
      </c>
      <c r="F10" s="1681"/>
      <c r="G10" s="1681"/>
      <c r="H10" s="1681"/>
      <c r="I10" s="1681"/>
      <c r="J10" s="1682"/>
    </row>
    <row r="11" spans="1:10" ht="15" thickBot="1" x14ac:dyDescent="0.4">
      <c r="A11" s="1683"/>
      <c r="B11" s="1684"/>
      <c r="C11" s="1684"/>
      <c r="D11" s="1685"/>
      <c r="E11" s="1683"/>
      <c r="F11" s="1684"/>
      <c r="G11" s="1684"/>
      <c r="H11" s="1684"/>
      <c r="I11" s="1684"/>
      <c r="J11" s="1685"/>
    </row>
    <row r="12" spans="1:10" x14ac:dyDescent="0.35">
      <c r="A12" s="875"/>
      <c r="B12" s="875"/>
      <c r="C12" s="875"/>
      <c r="D12" s="875"/>
      <c r="E12" s="875"/>
      <c r="F12" s="875"/>
      <c r="G12" s="875"/>
      <c r="H12" s="875"/>
      <c r="I12" s="875"/>
      <c r="J12" s="875"/>
    </row>
    <row r="13" spans="1:10" x14ac:dyDescent="0.35">
      <c r="A13" s="875"/>
      <c r="B13" s="875"/>
      <c r="C13" s="875"/>
      <c r="D13" s="875"/>
      <c r="E13" s="875"/>
      <c r="F13" s="875"/>
      <c r="G13" s="875"/>
      <c r="H13" s="875"/>
      <c r="I13" s="875"/>
      <c r="J13" s="875"/>
    </row>
    <row r="14" spans="1:10" ht="15" thickBot="1" x14ac:dyDescent="0.4">
      <c r="A14" s="878"/>
      <c r="B14" s="878"/>
      <c r="C14" s="878"/>
      <c r="D14" s="878"/>
      <c r="E14" s="878"/>
      <c r="F14" s="878"/>
      <c r="G14" s="878"/>
      <c r="H14" s="878"/>
      <c r="I14" s="878"/>
      <c r="J14" s="878"/>
    </row>
    <row r="15" spans="1:10" ht="26" x14ac:dyDescent="0.35">
      <c r="A15" s="876" t="s">
        <v>42</v>
      </c>
      <c r="B15" s="1700" t="s">
        <v>231</v>
      </c>
      <c r="C15" s="1700"/>
      <c r="D15" s="1700"/>
      <c r="E15" s="1700"/>
      <c r="F15" s="1700"/>
      <c r="G15" s="1700"/>
      <c r="H15" s="1700"/>
      <c r="I15" s="1669" t="s">
        <v>339</v>
      </c>
      <c r="J15" s="1671" t="s">
        <v>233</v>
      </c>
    </row>
    <row r="16" spans="1:10" ht="15" thickBot="1" x14ac:dyDescent="0.4">
      <c r="A16" s="877" t="s">
        <v>43</v>
      </c>
      <c r="B16" s="879" t="s">
        <v>44</v>
      </c>
      <c r="C16" s="879" t="s">
        <v>44</v>
      </c>
      <c r="D16" s="879" t="s">
        <v>44</v>
      </c>
      <c r="E16" s="879" t="s">
        <v>44</v>
      </c>
      <c r="F16" s="879" t="s">
        <v>44</v>
      </c>
      <c r="G16" s="879" t="s">
        <v>44</v>
      </c>
      <c r="H16" s="879" t="s">
        <v>8</v>
      </c>
      <c r="I16" s="1670"/>
      <c r="J16" s="1672"/>
    </row>
    <row r="17" spans="1:10" x14ac:dyDescent="0.35">
      <c r="A17" s="567"/>
      <c r="B17" s="538"/>
      <c r="C17" s="411"/>
      <c r="D17" s="411"/>
      <c r="E17" s="411"/>
      <c r="F17" s="411"/>
      <c r="G17" s="411"/>
      <c r="H17" s="412"/>
      <c r="I17" s="575"/>
      <c r="J17" s="741"/>
    </row>
    <row r="18" spans="1:10" x14ac:dyDescent="0.35">
      <c r="A18" s="567"/>
      <c r="B18" s="538"/>
      <c r="C18" s="411"/>
      <c r="D18" s="411"/>
      <c r="E18" s="411"/>
      <c r="F18" s="411"/>
      <c r="G18" s="411"/>
      <c r="H18" s="412"/>
      <c r="I18" s="575"/>
      <c r="J18" s="396"/>
    </row>
    <row r="19" spans="1:10" x14ac:dyDescent="0.35">
      <c r="A19" s="567"/>
      <c r="B19" s="538"/>
      <c r="C19" s="411"/>
      <c r="D19" s="411"/>
      <c r="E19" s="411"/>
      <c r="F19" s="411"/>
      <c r="G19" s="411"/>
      <c r="H19" s="412"/>
      <c r="I19" s="575"/>
      <c r="J19" s="396"/>
    </row>
    <row r="20" spans="1:10" x14ac:dyDescent="0.35">
      <c r="A20" s="567"/>
      <c r="B20" s="538"/>
      <c r="C20" s="411"/>
      <c r="D20" s="411"/>
      <c r="E20" s="411"/>
      <c r="F20" s="411"/>
      <c r="G20" s="411"/>
      <c r="H20" s="412"/>
      <c r="I20" s="575"/>
      <c r="J20" s="396"/>
    </row>
    <row r="21" spans="1:10" x14ac:dyDescent="0.35">
      <c r="A21" s="567"/>
      <c r="B21" s="538"/>
      <c r="C21" s="411"/>
      <c r="D21" s="411"/>
      <c r="E21" s="411"/>
      <c r="F21" s="411"/>
      <c r="G21" s="411"/>
      <c r="H21" s="412"/>
      <c r="I21" s="575"/>
      <c r="J21" s="396"/>
    </row>
    <row r="22" spans="1:10" x14ac:dyDescent="0.35">
      <c r="A22" s="567"/>
      <c r="B22" s="538"/>
      <c r="C22" s="411"/>
      <c r="D22" s="411"/>
      <c r="E22" s="411"/>
      <c r="F22" s="411"/>
      <c r="G22" s="411"/>
      <c r="H22" s="412"/>
      <c r="I22" s="575"/>
      <c r="J22" s="396"/>
    </row>
    <row r="23" spans="1:10" x14ac:dyDescent="0.35">
      <c r="A23" s="567"/>
      <c r="B23" s="538"/>
      <c r="C23" s="411"/>
      <c r="D23" s="411"/>
      <c r="E23" s="411"/>
      <c r="F23" s="411"/>
      <c r="G23" s="411"/>
      <c r="H23" s="412"/>
      <c r="I23" s="575"/>
      <c r="J23" s="396"/>
    </row>
    <row r="24" spans="1:10" x14ac:dyDescent="0.35">
      <c r="A24" s="567"/>
      <c r="B24" s="538"/>
      <c r="C24" s="411"/>
      <c r="D24" s="411"/>
      <c r="E24" s="411"/>
      <c r="F24" s="411"/>
      <c r="G24" s="411"/>
      <c r="H24" s="412"/>
      <c r="I24" s="575"/>
      <c r="J24" s="396"/>
    </row>
    <row r="25" spans="1:10" x14ac:dyDescent="0.35">
      <c r="A25" s="567"/>
      <c r="B25" s="538"/>
      <c r="C25" s="411"/>
      <c r="D25" s="411"/>
      <c r="E25" s="411"/>
      <c r="F25" s="411"/>
      <c r="G25" s="411"/>
      <c r="H25" s="412"/>
      <c r="I25" s="575"/>
      <c r="J25" s="396"/>
    </row>
    <row r="26" spans="1:10" x14ac:dyDescent="0.35">
      <c r="A26" s="567"/>
      <c r="B26" s="538"/>
      <c r="C26" s="411"/>
      <c r="D26" s="411"/>
      <c r="E26" s="411"/>
      <c r="F26" s="411"/>
      <c r="G26" s="411"/>
      <c r="H26" s="412"/>
      <c r="I26" s="575"/>
      <c r="J26" s="396"/>
    </row>
    <row r="27" spans="1:10" x14ac:dyDescent="0.35">
      <c r="A27" s="567"/>
      <c r="B27" s="538"/>
      <c r="C27" s="411"/>
      <c r="D27" s="411"/>
      <c r="E27" s="411"/>
      <c r="F27" s="411"/>
      <c r="G27" s="411"/>
      <c r="H27" s="412"/>
      <c r="I27" s="575"/>
      <c r="J27" s="396"/>
    </row>
    <row r="28" spans="1:10" x14ac:dyDescent="0.35">
      <c r="A28" s="567"/>
      <c r="B28" s="538"/>
      <c r="C28" s="411"/>
      <c r="D28" s="411"/>
      <c r="E28" s="411"/>
      <c r="F28" s="411"/>
      <c r="G28" s="411"/>
      <c r="H28" s="412"/>
      <c r="I28" s="575"/>
      <c r="J28" s="396"/>
    </row>
    <row r="29" spans="1:10" x14ac:dyDescent="0.35">
      <c r="A29" s="567"/>
      <c r="B29" s="538"/>
      <c r="C29" s="411"/>
      <c r="D29" s="411"/>
      <c r="E29" s="411"/>
      <c r="F29" s="411"/>
      <c r="G29" s="411"/>
      <c r="H29" s="412"/>
      <c r="I29" s="575"/>
      <c r="J29" s="396"/>
    </row>
    <row r="30" spans="1:10" x14ac:dyDescent="0.35">
      <c r="A30" s="567"/>
      <c r="B30" s="538"/>
      <c r="C30" s="411"/>
      <c r="D30" s="411"/>
      <c r="E30" s="411"/>
      <c r="F30" s="411"/>
      <c r="G30" s="411"/>
      <c r="H30" s="412"/>
      <c r="I30" s="575"/>
      <c r="J30" s="396"/>
    </row>
    <row r="31" spans="1:10" x14ac:dyDescent="0.35">
      <c r="A31" s="567"/>
      <c r="B31" s="538"/>
      <c r="C31" s="411"/>
      <c r="D31" s="411"/>
      <c r="E31" s="411"/>
      <c r="F31" s="411"/>
      <c r="G31" s="411"/>
      <c r="H31" s="412"/>
      <c r="I31" s="575"/>
      <c r="J31" s="396"/>
    </row>
    <row r="32" spans="1:10" x14ac:dyDescent="0.35">
      <c r="A32" s="567"/>
      <c r="B32" s="538"/>
      <c r="C32" s="411"/>
      <c r="D32" s="411"/>
      <c r="E32" s="411"/>
      <c r="F32" s="411"/>
      <c r="G32" s="411"/>
      <c r="H32" s="412"/>
      <c r="I32" s="575"/>
      <c r="J32" s="396"/>
    </row>
    <row r="33" spans="1:10" x14ac:dyDescent="0.35">
      <c r="A33" s="567"/>
      <c r="B33" s="538"/>
      <c r="C33" s="411"/>
      <c r="D33" s="411"/>
      <c r="E33" s="411"/>
      <c r="F33" s="411"/>
      <c r="G33" s="411"/>
      <c r="H33" s="412"/>
      <c r="I33" s="575"/>
      <c r="J33" s="396"/>
    </row>
    <row r="34" spans="1:10" x14ac:dyDescent="0.35">
      <c r="A34" s="567"/>
      <c r="B34" s="538"/>
      <c r="C34" s="411"/>
      <c r="D34" s="411"/>
      <c r="E34" s="411"/>
      <c r="F34" s="411"/>
      <c r="G34" s="411"/>
      <c r="H34" s="412"/>
      <c r="I34" s="575"/>
      <c r="J34" s="396"/>
    </row>
    <row r="35" spans="1:10" x14ac:dyDescent="0.35">
      <c r="A35" s="567"/>
      <c r="B35" s="538"/>
      <c r="C35" s="411"/>
      <c r="D35" s="411"/>
      <c r="E35" s="411"/>
      <c r="F35" s="411"/>
      <c r="G35" s="411"/>
      <c r="H35" s="412"/>
      <c r="I35" s="575"/>
      <c r="J35" s="396"/>
    </row>
    <row r="36" spans="1:10" x14ac:dyDescent="0.35">
      <c r="A36" s="567"/>
      <c r="B36" s="538"/>
      <c r="C36" s="411"/>
      <c r="D36" s="411"/>
      <c r="E36" s="411"/>
      <c r="F36" s="411"/>
      <c r="G36" s="411"/>
      <c r="H36" s="412"/>
      <c r="I36" s="575"/>
      <c r="J36" s="396"/>
    </row>
    <row r="37" spans="1:10" x14ac:dyDescent="0.35">
      <c r="A37" s="567"/>
      <c r="B37" s="538"/>
      <c r="C37" s="411"/>
      <c r="D37" s="411"/>
      <c r="E37" s="411"/>
      <c r="F37" s="411"/>
      <c r="G37" s="411"/>
      <c r="H37" s="412"/>
      <c r="I37" s="575"/>
      <c r="J37" s="396"/>
    </row>
    <row r="38" spans="1:10" x14ac:dyDescent="0.35">
      <c r="A38" s="567"/>
      <c r="B38" s="538"/>
      <c r="C38" s="411"/>
      <c r="D38" s="411"/>
      <c r="E38" s="411"/>
      <c r="F38" s="411"/>
      <c r="G38" s="411"/>
      <c r="H38" s="412"/>
      <c r="I38" s="575"/>
      <c r="J38" s="396"/>
    </row>
    <row r="39" spans="1:10" x14ac:dyDescent="0.35">
      <c r="A39" s="567"/>
      <c r="B39" s="538"/>
      <c r="C39" s="411"/>
      <c r="D39" s="411"/>
      <c r="E39" s="411"/>
      <c r="F39" s="411"/>
      <c r="G39" s="411"/>
      <c r="H39" s="412"/>
      <c r="I39" s="575"/>
      <c r="J39" s="396"/>
    </row>
    <row r="40" spans="1:10" x14ac:dyDescent="0.35">
      <c r="A40" s="567"/>
      <c r="B40" s="538"/>
      <c r="C40" s="411"/>
      <c r="D40" s="411"/>
      <c r="E40" s="411"/>
      <c r="F40" s="411"/>
      <c r="G40" s="411"/>
      <c r="H40" s="412"/>
      <c r="I40" s="575"/>
      <c r="J40" s="396"/>
    </row>
    <row r="41" spans="1:10" x14ac:dyDescent="0.35">
      <c r="A41" s="567"/>
      <c r="B41" s="538"/>
      <c r="C41" s="411"/>
      <c r="D41" s="411"/>
      <c r="E41" s="411"/>
      <c r="F41" s="411"/>
      <c r="G41" s="411"/>
      <c r="H41" s="412"/>
      <c r="I41" s="575"/>
      <c r="J41" s="396"/>
    </row>
    <row r="42" spans="1:10" ht="15" thickBot="1" x14ac:dyDescent="0.4">
      <c r="A42" s="567"/>
      <c r="B42" s="538"/>
      <c r="C42" s="411"/>
      <c r="D42" s="411"/>
      <c r="E42" s="411"/>
      <c r="F42" s="411"/>
      <c r="G42" s="411"/>
      <c r="H42" s="412"/>
      <c r="I42" s="575"/>
      <c r="J42" s="570"/>
    </row>
    <row r="43" spans="1:10" ht="15" thickBot="1" x14ac:dyDescent="0.4">
      <c r="A43" s="576" t="s">
        <v>8</v>
      </c>
      <c r="B43" s="577"/>
      <c r="C43" s="577"/>
      <c r="D43" s="577"/>
      <c r="E43" s="577"/>
      <c r="F43" s="577"/>
      <c r="G43" s="577"/>
      <c r="H43" s="577"/>
      <c r="I43" s="577">
        <f>SUM(I17:I29)</f>
        <v>0</v>
      </c>
      <c r="J43" s="578">
        <f>SUM(J17:J42)</f>
        <v>0</v>
      </c>
    </row>
    <row r="46" spans="1:10" x14ac:dyDescent="0.35">
      <c r="A46" s="72" t="s">
        <v>757</v>
      </c>
      <c r="B46" s="72"/>
      <c r="C46" s="72"/>
      <c r="D46" s="72"/>
      <c r="E46" s="880"/>
      <c r="G46" s="880"/>
      <c r="I46" s="1533" t="s">
        <v>622</v>
      </c>
      <c r="J46" s="1533"/>
    </row>
    <row r="47" spans="1:10" x14ac:dyDescent="0.35">
      <c r="A47" s="72"/>
      <c r="B47" s="72"/>
      <c r="C47" s="72"/>
      <c r="D47" s="72"/>
      <c r="E47" s="1188"/>
      <c r="G47" s="1188"/>
      <c r="I47" s="1179"/>
      <c r="J47" s="1179"/>
    </row>
    <row r="48" spans="1:10" x14ac:dyDescent="0.35">
      <c r="A48" s="880"/>
      <c r="B48" s="880"/>
      <c r="C48" s="880"/>
      <c r="D48" s="880"/>
      <c r="E48" s="880"/>
      <c r="G48" s="880"/>
      <c r="I48" s="1673" t="s">
        <v>650</v>
      </c>
      <c r="J48" s="1673"/>
    </row>
    <row r="49" spans="1:10" x14ac:dyDescent="0.35">
      <c r="A49" s="880"/>
      <c r="B49" s="880"/>
      <c r="C49" s="880"/>
      <c r="D49" s="880"/>
      <c r="E49" s="880"/>
      <c r="G49" s="71"/>
      <c r="I49" s="1673"/>
      <c r="J49" s="1673"/>
    </row>
    <row r="50" spans="1:10" x14ac:dyDescent="0.35">
      <c r="A50" s="880"/>
      <c r="B50" s="880"/>
      <c r="C50" s="880"/>
      <c r="D50" s="880"/>
      <c r="E50" s="880"/>
      <c r="G50" s="71"/>
      <c r="I50" s="1673"/>
      <c r="J50" s="1673"/>
    </row>
  </sheetData>
  <sheetProtection algorithmName="SHA-512" hashValue="nTVuHIwZC+9+hC+L9U9z0isvZ6QuhU3wgXeZ3BwTx7wbRcCj2zMYDs9RxPg6WlVA+dcDa4BSEca0imAZXaoB/g==" saltValue="6SfQwKjSW1bszUnDIncaLg==" spinCount="100000" sheet="1" objects="1" scenarios="1" selectLockedCells="1" selectUnlockedCells="1"/>
  <mergeCells count="13">
    <mergeCell ref="I50:J50"/>
    <mergeCell ref="B15:H15"/>
    <mergeCell ref="I15:I16"/>
    <mergeCell ref="J15:J16"/>
    <mergeCell ref="I46:J46"/>
    <mergeCell ref="I48:J48"/>
    <mergeCell ref="I49:J49"/>
    <mergeCell ref="A3:G3"/>
    <mergeCell ref="A7:J7"/>
    <mergeCell ref="A9:D9"/>
    <mergeCell ref="E9:J9"/>
    <mergeCell ref="A10:D11"/>
    <mergeCell ref="E10:J11"/>
  </mergeCells>
  <pageMargins left="0.7" right="0.7" top="0.75" bottom="0.75" header="0.3" footer="0.3"/>
  <pageSetup paperSize="9" scale="99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topLeftCell="A22" workbookViewId="0">
      <selection activeCell="N37" sqref="N37"/>
    </sheetView>
  </sheetViews>
  <sheetFormatPr defaultRowHeight="14.5" x14ac:dyDescent="0.35"/>
  <cols>
    <col min="2" max="2" width="8" customWidth="1"/>
    <col min="3" max="3" width="8.453125" customWidth="1"/>
    <col min="4" max="4" width="8" customWidth="1"/>
    <col min="5" max="5" width="7.81640625" customWidth="1"/>
    <col min="6" max="7" width="8.1796875" customWidth="1"/>
    <col min="10" max="10" width="10.81640625" bestFit="1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880"/>
    </row>
    <row r="2" spans="1:10" x14ac:dyDescent="0.35">
      <c r="A2" s="185"/>
      <c r="B2" s="185"/>
      <c r="C2" s="185"/>
      <c r="D2" s="185"/>
      <c r="E2" s="16"/>
      <c r="F2" s="16"/>
      <c r="G2" s="16"/>
      <c r="H2" s="880"/>
    </row>
    <row r="3" spans="1:10" x14ac:dyDescent="0.35">
      <c r="A3" s="1665"/>
      <c r="B3" s="1665"/>
      <c r="C3" s="1665"/>
      <c r="D3" s="1665"/>
      <c r="E3" s="1665"/>
      <c r="F3" s="1665"/>
      <c r="G3" s="1665"/>
      <c r="H3" s="78"/>
    </row>
    <row r="4" spans="1:10" x14ac:dyDescent="0.35">
      <c r="A4" s="186" t="s">
        <v>558</v>
      </c>
      <c r="B4" s="186"/>
      <c r="C4" s="186"/>
      <c r="D4" s="186"/>
      <c r="E4" s="878"/>
      <c r="F4" s="878"/>
      <c r="G4" s="878"/>
      <c r="H4" s="880"/>
    </row>
    <row r="5" spans="1:10" x14ac:dyDescent="0.35">
      <c r="A5" s="186"/>
      <c r="B5" s="186"/>
      <c r="C5" s="186"/>
      <c r="D5" s="186"/>
      <c r="E5" s="878"/>
      <c r="F5" s="878"/>
      <c r="G5" s="878"/>
      <c r="H5" s="880"/>
    </row>
    <row r="6" spans="1:10" x14ac:dyDescent="0.35">
      <c r="A6" s="186"/>
      <c r="B6" s="186"/>
      <c r="C6" s="186"/>
      <c r="D6" s="186"/>
      <c r="E6" s="878"/>
      <c r="F6" s="878"/>
      <c r="G6" s="878"/>
      <c r="H6" s="880"/>
    </row>
    <row r="7" spans="1:10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0" ht="15" thickBot="1" x14ac:dyDescent="0.4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0" ht="15" thickBot="1" x14ac:dyDescent="0.4">
      <c r="A9" s="1677" t="s">
        <v>232</v>
      </c>
      <c r="B9" s="1678"/>
      <c r="C9" s="1678"/>
      <c r="D9" s="1679"/>
      <c r="E9" s="1666" t="s">
        <v>220</v>
      </c>
      <c r="F9" s="1667"/>
      <c r="G9" s="1667"/>
      <c r="H9" s="1667"/>
      <c r="I9" s="1667"/>
      <c r="J9" s="1668"/>
    </row>
    <row r="10" spans="1:10" x14ac:dyDescent="0.35">
      <c r="A10" s="1680" t="s">
        <v>548</v>
      </c>
      <c r="B10" s="1681"/>
      <c r="C10" s="1681"/>
      <c r="D10" s="1682"/>
      <c r="E10" s="1680" t="s">
        <v>549</v>
      </c>
      <c r="F10" s="1681"/>
      <c r="G10" s="1681"/>
      <c r="H10" s="1681"/>
      <c r="I10" s="1681"/>
      <c r="J10" s="1682"/>
    </row>
    <row r="11" spans="1:10" ht="15" thickBot="1" x14ac:dyDescent="0.4">
      <c r="A11" s="1683"/>
      <c r="B11" s="1684"/>
      <c r="C11" s="1684"/>
      <c r="D11" s="1685"/>
      <c r="E11" s="1683"/>
      <c r="F11" s="1684"/>
      <c r="G11" s="1684"/>
      <c r="H11" s="1684"/>
      <c r="I11" s="1684"/>
      <c r="J11" s="1685"/>
    </row>
    <row r="12" spans="1:10" x14ac:dyDescent="0.35">
      <c r="A12" s="875"/>
      <c r="B12" s="875"/>
      <c r="C12" s="875"/>
      <c r="D12" s="875"/>
      <c r="E12" s="875"/>
      <c r="F12" s="875"/>
      <c r="G12" s="875"/>
      <c r="H12" s="875"/>
      <c r="I12" s="875"/>
      <c r="J12" s="875"/>
    </row>
    <row r="13" spans="1:10" x14ac:dyDescent="0.35">
      <c r="A13" s="875"/>
      <c r="B13" s="875"/>
      <c r="C13" s="875"/>
      <c r="D13" s="875"/>
      <c r="E13" s="875"/>
      <c r="F13" s="875"/>
      <c r="G13" s="875"/>
      <c r="H13" s="875"/>
      <c r="I13" s="875"/>
      <c r="J13" s="875"/>
    </row>
    <row r="14" spans="1:10" ht="15" thickBot="1" x14ac:dyDescent="0.4">
      <c r="A14" s="878"/>
      <c r="B14" s="878"/>
      <c r="C14" s="878"/>
      <c r="D14" s="878"/>
      <c r="E14" s="878"/>
      <c r="F14" s="878"/>
      <c r="G14" s="878"/>
      <c r="H14" s="878"/>
      <c r="I14" s="878"/>
      <c r="J14" s="878"/>
    </row>
    <row r="15" spans="1:10" ht="26" x14ac:dyDescent="0.35">
      <c r="A15" s="876" t="s">
        <v>42</v>
      </c>
      <c r="B15" s="1700" t="s">
        <v>231</v>
      </c>
      <c r="C15" s="1700"/>
      <c r="D15" s="1700"/>
      <c r="E15" s="1700"/>
      <c r="F15" s="1700"/>
      <c r="G15" s="1700"/>
      <c r="H15" s="1700"/>
      <c r="I15" s="1669" t="s">
        <v>339</v>
      </c>
      <c r="J15" s="1671" t="s">
        <v>233</v>
      </c>
    </row>
    <row r="16" spans="1:10" ht="15" thickBot="1" x14ac:dyDescent="0.4">
      <c r="A16" s="877" t="s">
        <v>43</v>
      </c>
      <c r="B16" s="879" t="s">
        <v>44</v>
      </c>
      <c r="C16" s="879" t="s">
        <v>44</v>
      </c>
      <c r="D16" s="879" t="s">
        <v>44</v>
      </c>
      <c r="E16" s="879" t="s">
        <v>44</v>
      </c>
      <c r="F16" s="879" t="s">
        <v>44</v>
      </c>
      <c r="G16" s="879" t="s">
        <v>44</v>
      </c>
      <c r="H16" s="879" t="s">
        <v>8</v>
      </c>
      <c r="I16" s="1670"/>
      <c r="J16" s="1672"/>
    </row>
    <row r="17" spans="1:10" x14ac:dyDescent="0.35">
      <c r="A17" s="567"/>
      <c r="B17" s="538"/>
      <c r="C17" s="411"/>
      <c r="D17" s="411"/>
      <c r="E17" s="411"/>
      <c r="F17" s="411"/>
      <c r="G17" s="411"/>
      <c r="H17" s="412"/>
      <c r="I17" s="575"/>
      <c r="J17" s="741"/>
    </row>
    <row r="18" spans="1:10" x14ac:dyDescent="0.35">
      <c r="A18" s="567"/>
      <c r="B18" s="538"/>
      <c r="C18" s="411"/>
      <c r="D18" s="411"/>
      <c r="E18" s="411"/>
      <c r="F18" s="411"/>
      <c r="G18" s="411"/>
      <c r="H18" s="412"/>
      <c r="I18" s="575"/>
      <c r="J18" s="396"/>
    </row>
    <row r="19" spans="1:10" x14ac:dyDescent="0.35">
      <c r="A19" s="567"/>
      <c r="B19" s="538"/>
      <c r="C19" s="411"/>
      <c r="D19" s="411"/>
      <c r="E19" s="411"/>
      <c r="F19" s="411"/>
      <c r="G19" s="411"/>
      <c r="H19" s="412"/>
      <c r="I19" s="575"/>
      <c r="J19" s="396"/>
    </row>
    <row r="20" spans="1:10" x14ac:dyDescent="0.35">
      <c r="A20" s="567"/>
      <c r="B20" s="538"/>
      <c r="C20" s="411"/>
      <c r="D20" s="411"/>
      <c r="E20" s="411"/>
      <c r="F20" s="411"/>
      <c r="G20" s="411"/>
      <c r="H20" s="412"/>
      <c r="I20" s="575"/>
      <c r="J20" s="396"/>
    </row>
    <row r="21" spans="1:10" x14ac:dyDescent="0.35">
      <c r="A21" s="567"/>
      <c r="B21" s="538"/>
      <c r="C21" s="411"/>
      <c r="D21" s="411"/>
      <c r="E21" s="411"/>
      <c r="F21" s="411"/>
      <c r="G21" s="411"/>
      <c r="H21" s="412"/>
      <c r="I21" s="575"/>
      <c r="J21" s="396"/>
    </row>
    <row r="22" spans="1:10" x14ac:dyDescent="0.35">
      <c r="A22" s="567"/>
      <c r="B22" s="538"/>
      <c r="C22" s="411"/>
      <c r="D22" s="411"/>
      <c r="E22" s="411"/>
      <c r="F22" s="411"/>
      <c r="G22" s="411"/>
      <c r="H22" s="412"/>
      <c r="I22" s="575"/>
      <c r="J22" s="396"/>
    </row>
    <row r="23" spans="1:10" x14ac:dyDescent="0.35">
      <c r="A23" s="567"/>
      <c r="B23" s="538"/>
      <c r="C23" s="411"/>
      <c r="D23" s="411"/>
      <c r="E23" s="411"/>
      <c r="F23" s="411"/>
      <c r="G23" s="411"/>
      <c r="H23" s="412"/>
      <c r="I23" s="575"/>
      <c r="J23" s="396"/>
    </row>
    <row r="24" spans="1:10" x14ac:dyDescent="0.35">
      <c r="A24" s="567"/>
      <c r="B24" s="538"/>
      <c r="C24" s="411"/>
      <c r="D24" s="411"/>
      <c r="E24" s="411"/>
      <c r="F24" s="411"/>
      <c r="G24" s="411"/>
      <c r="H24" s="412"/>
      <c r="I24" s="575"/>
      <c r="J24" s="396"/>
    </row>
    <row r="25" spans="1:10" x14ac:dyDescent="0.35">
      <c r="A25" s="567"/>
      <c r="B25" s="538"/>
      <c r="C25" s="411"/>
      <c r="D25" s="411"/>
      <c r="E25" s="411"/>
      <c r="F25" s="411"/>
      <c r="G25" s="411"/>
      <c r="H25" s="412"/>
      <c r="I25" s="575"/>
      <c r="J25" s="396"/>
    </row>
    <row r="26" spans="1:10" x14ac:dyDescent="0.35">
      <c r="A26" s="567"/>
      <c r="B26" s="538"/>
      <c r="C26" s="411"/>
      <c r="D26" s="411"/>
      <c r="E26" s="411"/>
      <c r="F26" s="411"/>
      <c r="G26" s="411"/>
      <c r="H26" s="412"/>
      <c r="I26" s="575"/>
      <c r="J26" s="396"/>
    </row>
    <row r="27" spans="1:10" x14ac:dyDescent="0.35">
      <c r="A27" s="567"/>
      <c r="B27" s="538"/>
      <c r="C27" s="411"/>
      <c r="D27" s="411"/>
      <c r="E27" s="411"/>
      <c r="F27" s="411"/>
      <c r="G27" s="411"/>
      <c r="H27" s="412"/>
      <c r="I27" s="575"/>
      <c r="J27" s="396"/>
    </row>
    <row r="28" spans="1:10" x14ac:dyDescent="0.35">
      <c r="A28" s="567"/>
      <c r="B28" s="538"/>
      <c r="C28" s="411"/>
      <c r="D28" s="411"/>
      <c r="E28" s="411"/>
      <c r="F28" s="411"/>
      <c r="G28" s="411"/>
      <c r="H28" s="412"/>
      <c r="I28" s="575"/>
      <c r="J28" s="396"/>
    </row>
    <row r="29" spans="1:10" ht="15" thickBot="1" x14ac:dyDescent="0.4">
      <c r="A29" s="567"/>
      <c r="B29" s="538"/>
      <c r="C29" s="411"/>
      <c r="D29" s="411"/>
      <c r="E29" s="411"/>
      <c r="F29" s="411"/>
      <c r="G29" s="411"/>
      <c r="H29" s="412"/>
      <c r="I29" s="575"/>
      <c r="J29" s="570"/>
    </row>
    <row r="30" spans="1:10" ht="15" thickBot="1" x14ac:dyDescent="0.4">
      <c r="A30" s="576" t="s">
        <v>8</v>
      </c>
      <c r="B30" s="577"/>
      <c r="C30" s="577"/>
      <c r="D30" s="577"/>
      <c r="E30" s="577"/>
      <c r="F30" s="577"/>
      <c r="G30" s="577"/>
      <c r="H30" s="577"/>
      <c r="I30" s="577">
        <f>SUM(I17:I29)</f>
        <v>0</v>
      </c>
      <c r="J30" s="578">
        <f>SUM(J17:J29)</f>
        <v>0</v>
      </c>
    </row>
    <row r="38" spans="1:10" x14ac:dyDescent="0.35">
      <c r="A38" s="72" t="s">
        <v>757</v>
      </c>
      <c r="B38" s="72"/>
      <c r="C38" s="72"/>
      <c r="D38" s="72"/>
      <c r="E38" s="880"/>
      <c r="G38" s="880"/>
      <c r="I38" s="1533" t="s">
        <v>651</v>
      </c>
      <c r="J38" s="1533"/>
    </row>
    <row r="39" spans="1:10" x14ac:dyDescent="0.35">
      <c r="A39" s="72"/>
      <c r="B39" s="72"/>
      <c r="C39" s="72"/>
      <c r="D39" s="72"/>
      <c r="E39" s="1188"/>
      <c r="G39" s="1188"/>
      <c r="I39" s="1179"/>
      <c r="J39" s="1179"/>
    </row>
    <row r="40" spans="1:10" x14ac:dyDescent="0.35">
      <c r="A40" s="880"/>
      <c r="B40" s="880"/>
      <c r="C40" s="880"/>
      <c r="D40" s="880"/>
      <c r="E40" s="880"/>
      <c r="G40" s="880"/>
      <c r="I40" s="1673" t="s">
        <v>650</v>
      </c>
      <c r="J40" s="1673"/>
    </row>
    <row r="41" spans="1:10" x14ac:dyDescent="0.35">
      <c r="A41" s="880"/>
      <c r="B41" s="880"/>
      <c r="C41" s="880"/>
      <c r="D41" s="880"/>
      <c r="E41" s="880"/>
      <c r="G41" s="71"/>
      <c r="I41" s="1673"/>
      <c r="J41" s="1673"/>
    </row>
    <row r="42" spans="1:10" x14ac:dyDescent="0.35">
      <c r="A42" s="880"/>
      <c r="B42" s="880"/>
      <c r="C42" s="880"/>
      <c r="D42" s="880"/>
      <c r="E42" s="880"/>
      <c r="G42" s="71"/>
      <c r="I42" s="1673"/>
      <c r="J42" s="1673"/>
    </row>
  </sheetData>
  <sheetProtection algorithmName="SHA-512" hashValue="wTGCEWd481D+1lK+XneDw3QhCkR4bWVGKazFXm/rkwD+ZxCYRRxEeGoaMhOy6eZmsHf/ISNAjEfae5qaV2ymyw==" saltValue="0cblTtaF0cuPK+lxyDd9mw==" spinCount="100000" sheet="1" objects="1" scenarios="1" selectLockedCells="1" selectUnlockedCells="1"/>
  <mergeCells count="13">
    <mergeCell ref="I42:J42"/>
    <mergeCell ref="B15:H15"/>
    <mergeCell ref="I15:I16"/>
    <mergeCell ref="J15:J16"/>
    <mergeCell ref="I38:J38"/>
    <mergeCell ref="I40:J40"/>
    <mergeCell ref="I41:J41"/>
    <mergeCell ref="A3:G3"/>
    <mergeCell ref="A7:J7"/>
    <mergeCell ref="A9:D9"/>
    <mergeCell ref="E9:J9"/>
    <mergeCell ref="A10:D11"/>
    <mergeCell ref="E10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topLeftCell="A25" workbookViewId="0">
      <selection activeCell="N9" sqref="N9"/>
    </sheetView>
  </sheetViews>
  <sheetFormatPr defaultRowHeight="14.5" x14ac:dyDescent="0.35"/>
  <cols>
    <col min="2" max="2" width="8.453125" customWidth="1"/>
    <col min="4" max="4" width="7.81640625" customWidth="1"/>
    <col min="5" max="5" width="7.453125" customWidth="1"/>
    <col min="6" max="6" width="7.81640625" customWidth="1"/>
    <col min="7" max="7" width="8.1796875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880"/>
    </row>
    <row r="2" spans="1:10" x14ac:dyDescent="0.35">
      <c r="A2" s="185"/>
      <c r="B2" s="185"/>
      <c r="C2" s="185"/>
      <c r="D2" s="185"/>
      <c r="E2" s="16"/>
      <c r="F2" s="16"/>
      <c r="G2" s="16"/>
      <c r="H2" s="880"/>
    </row>
    <row r="3" spans="1:10" x14ac:dyDescent="0.35">
      <c r="A3" s="1665"/>
      <c r="B3" s="1665"/>
      <c r="C3" s="1665"/>
      <c r="D3" s="1665"/>
      <c r="E3" s="1665"/>
      <c r="F3" s="1665"/>
      <c r="G3" s="1665"/>
      <c r="H3" s="78"/>
    </row>
    <row r="4" spans="1:10" x14ac:dyDescent="0.35">
      <c r="A4" s="186" t="s">
        <v>558</v>
      </c>
      <c r="B4" s="186"/>
      <c r="C4" s="186"/>
      <c r="D4" s="186"/>
      <c r="E4" s="878"/>
      <c r="F4" s="878"/>
      <c r="G4" s="878"/>
      <c r="H4" s="880"/>
    </row>
    <row r="5" spans="1:10" x14ac:dyDescent="0.35">
      <c r="A5" s="186"/>
      <c r="B5" s="186"/>
      <c r="C5" s="186"/>
      <c r="D5" s="186"/>
      <c r="E5" s="878"/>
      <c r="F5" s="878"/>
      <c r="G5" s="878"/>
      <c r="H5" s="880"/>
    </row>
    <row r="6" spans="1:10" x14ac:dyDescent="0.35">
      <c r="A6" s="186"/>
      <c r="B6" s="186"/>
      <c r="C6" s="186"/>
      <c r="D6" s="186"/>
      <c r="E6" s="878"/>
      <c r="F6" s="878"/>
      <c r="G6" s="878"/>
      <c r="H6" s="880"/>
    </row>
    <row r="7" spans="1:10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0" ht="15" thickBot="1" x14ac:dyDescent="0.4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0" ht="15" thickBot="1" x14ac:dyDescent="0.4">
      <c r="A9" s="1677" t="s">
        <v>232</v>
      </c>
      <c r="B9" s="1678"/>
      <c r="C9" s="1678"/>
      <c r="D9" s="1679"/>
      <c r="E9" s="1666" t="s">
        <v>220</v>
      </c>
      <c r="F9" s="1667"/>
      <c r="G9" s="1667"/>
      <c r="H9" s="1667"/>
      <c r="I9" s="1667"/>
      <c r="J9" s="1668"/>
    </row>
    <row r="10" spans="1:10" x14ac:dyDescent="0.35">
      <c r="A10" s="1680" t="s">
        <v>550</v>
      </c>
      <c r="B10" s="1681"/>
      <c r="C10" s="1681"/>
      <c r="D10" s="1682"/>
      <c r="E10" s="1680" t="s">
        <v>394</v>
      </c>
      <c r="F10" s="1681"/>
      <c r="G10" s="1681"/>
      <c r="H10" s="1681"/>
      <c r="I10" s="1681"/>
      <c r="J10" s="1682"/>
    </row>
    <row r="11" spans="1:10" ht="15" thickBot="1" x14ac:dyDescent="0.4">
      <c r="A11" s="1683"/>
      <c r="B11" s="1684"/>
      <c r="C11" s="1684"/>
      <c r="D11" s="1685"/>
      <c r="E11" s="1683"/>
      <c r="F11" s="1684"/>
      <c r="G11" s="1684"/>
      <c r="H11" s="1684"/>
      <c r="I11" s="1684"/>
      <c r="J11" s="1685"/>
    </row>
    <row r="12" spans="1:10" x14ac:dyDescent="0.35">
      <c r="A12" s="875"/>
      <c r="B12" s="875"/>
      <c r="C12" s="875"/>
      <c r="D12" s="875"/>
      <c r="E12" s="875"/>
      <c r="F12" s="875"/>
      <c r="G12" s="875"/>
      <c r="H12" s="875"/>
      <c r="I12" s="875"/>
      <c r="J12" s="875"/>
    </row>
    <row r="13" spans="1:10" x14ac:dyDescent="0.35">
      <c r="A13" s="875"/>
      <c r="B13" s="875"/>
      <c r="C13" s="875"/>
      <c r="D13" s="875"/>
      <c r="E13" s="875"/>
      <c r="F13" s="875"/>
      <c r="G13" s="875"/>
      <c r="H13" s="875"/>
      <c r="I13" s="875"/>
      <c r="J13" s="875"/>
    </row>
    <row r="14" spans="1:10" ht="15" thickBot="1" x14ac:dyDescent="0.4">
      <c r="A14" s="878"/>
      <c r="B14" s="878"/>
      <c r="C14" s="878"/>
      <c r="D14" s="878"/>
      <c r="E14" s="878"/>
      <c r="F14" s="878"/>
      <c r="G14" s="878"/>
      <c r="H14" s="878"/>
      <c r="I14" s="878"/>
      <c r="J14" s="878"/>
    </row>
    <row r="15" spans="1:10" ht="26" x14ac:dyDescent="0.35">
      <c r="A15" s="876" t="s">
        <v>42</v>
      </c>
      <c r="B15" s="1700" t="s">
        <v>231</v>
      </c>
      <c r="C15" s="1700"/>
      <c r="D15" s="1700"/>
      <c r="E15" s="1700"/>
      <c r="F15" s="1700"/>
      <c r="G15" s="1700"/>
      <c r="H15" s="1700"/>
      <c r="I15" s="1669" t="s">
        <v>339</v>
      </c>
      <c r="J15" s="1671" t="s">
        <v>233</v>
      </c>
    </row>
    <row r="16" spans="1:10" ht="15" thickBot="1" x14ac:dyDescent="0.4">
      <c r="A16" s="877" t="s">
        <v>43</v>
      </c>
      <c r="B16" s="879" t="s">
        <v>44</v>
      </c>
      <c r="C16" s="879" t="s">
        <v>44</v>
      </c>
      <c r="D16" s="879" t="s">
        <v>44</v>
      </c>
      <c r="E16" s="879" t="s">
        <v>44</v>
      </c>
      <c r="F16" s="879" t="s">
        <v>44</v>
      </c>
      <c r="G16" s="879" t="s">
        <v>44</v>
      </c>
      <c r="H16" s="879" t="s">
        <v>8</v>
      </c>
      <c r="I16" s="1670"/>
      <c r="J16" s="1672"/>
    </row>
    <row r="17" spans="1:10" x14ac:dyDescent="0.35">
      <c r="A17" s="567"/>
      <c r="B17" s="538"/>
      <c r="C17" s="411"/>
      <c r="D17" s="411"/>
      <c r="E17" s="411"/>
      <c r="F17" s="411"/>
      <c r="G17" s="411"/>
      <c r="H17" s="412"/>
      <c r="I17" s="575"/>
      <c r="J17" s="741"/>
    </row>
    <row r="18" spans="1:10" x14ac:dyDescent="0.35">
      <c r="A18" s="567"/>
      <c r="B18" s="538"/>
      <c r="C18" s="411"/>
      <c r="D18" s="411"/>
      <c r="E18" s="411"/>
      <c r="F18" s="411"/>
      <c r="G18" s="411"/>
      <c r="H18" s="412"/>
      <c r="I18" s="575"/>
      <c r="J18" s="396"/>
    </row>
    <row r="19" spans="1:10" x14ac:dyDescent="0.35">
      <c r="A19" s="567"/>
      <c r="B19" s="538"/>
      <c r="C19" s="411"/>
      <c r="D19" s="411"/>
      <c r="E19" s="411"/>
      <c r="F19" s="411"/>
      <c r="G19" s="411"/>
      <c r="H19" s="412"/>
      <c r="I19" s="575"/>
      <c r="J19" s="396"/>
    </row>
    <row r="20" spans="1:10" x14ac:dyDescent="0.35">
      <c r="A20" s="567"/>
      <c r="B20" s="538"/>
      <c r="C20" s="411"/>
      <c r="D20" s="411"/>
      <c r="E20" s="411"/>
      <c r="F20" s="411"/>
      <c r="G20" s="411"/>
      <c r="H20" s="412"/>
      <c r="I20" s="575"/>
      <c r="J20" s="396"/>
    </row>
    <row r="21" spans="1:10" x14ac:dyDescent="0.35">
      <c r="A21" s="567"/>
      <c r="B21" s="538"/>
      <c r="C21" s="411"/>
      <c r="D21" s="411"/>
      <c r="E21" s="411"/>
      <c r="F21" s="411"/>
      <c r="G21" s="411"/>
      <c r="H21" s="412"/>
      <c r="I21" s="575"/>
      <c r="J21" s="396"/>
    </row>
    <row r="22" spans="1:10" x14ac:dyDescent="0.35">
      <c r="A22" s="567"/>
      <c r="B22" s="538"/>
      <c r="C22" s="411"/>
      <c r="D22" s="411"/>
      <c r="E22" s="411"/>
      <c r="F22" s="411"/>
      <c r="G22" s="411"/>
      <c r="H22" s="412"/>
      <c r="I22" s="575"/>
      <c r="J22" s="396"/>
    </row>
    <row r="23" spans="1:10" x14ac:dyDescent="0.35">
      <c r="A23" s="567"/>
      <c r="B23" s="538"/>
      <c r="C23" s="411"/>
      <c r="D23" s="411"/>
      <c r="E23" s="411"/>
      <c r="F23" s="411"/>
      <c r="G23" s="411"/>
      <c r="H23" s="412"/>
      <c r="I23" s="575"/>
      <c r="J23" s="396"/>
    </row>
    <row r="24" spans="1:10" x14ac:dyDescent="0.35">
      <c r="A24" s="567"/>
      <c r="B24" s="538"/>
      <c r="C24" s="411"/>
      <c r="D24" s="411"/>
      <c r="E24" s="411"/>
      <c r="F24" s="411"/>
      <c r="G24" s="411"/>
      <c r="H24" s="412"/>
      <c r="I24" s="575"/>
      <c r="J24" s="396"/>
    </row>
    <row r="25" spans="1:10" x14ac:dyDescent="0.35">
      <c r="A25" s="567"/>
      <c r="B25" s="538"/>
      <c r="C25" s="411"/>
      <c r="D25" s="411"/>
      <c r="E25" s="411"/>
      <c r="F25" s="411"/>
      <c r="G25" s="411"/>
      <c r="H25" s="412"/>
      <c r="I25" s="575"/>
      <c r="J25" s="396"/>
    </row>
    <row r="26" spans="1:10" x14ac:dyDescent="0.35">
      <c r="A26" s="567"/>
      <c r="B26" s="538"/>
      <c r="C26" s="411"/>
      <c r="D26" s="411"/>
      <c r="E26" s="411"/>
      <c r="F26" s="411"/>
      <c r="G26" s="411"/>
      <c r="H26" s="412"/>
      <c r="I26" s="575"/>
      <c r="J26" s="396"/>
    </row>
    <row r="27" spans="1:10" x14ac:dyDescent="0.35">
      <c r="A27" s="567"/>
      <c r="B27" s="538"/>
      <c r="C27" s="411"/>
      <c r="D27" s="411"/>
      <c r="E27" s="411"/>
      <c r="F27" s="411"/>
      <c r="G27" s="411"/>
      <c r="H27" s="412"/>
      <c r="I27" s="575"/>
      <c r="J27" s="396"/>
    </row>
    <row r="28" spans="1:10" x14ac:dyDescent="0.35">
      <c r="A28" s="567"/>
      <c r="B28" s="538"/>
      <c r="C28" s="411"/>
      <c r="D28" s="411"/>
      <c r="E28" s="411"/>
      <c r="F28" s="411"/>
      <c r="G28" s="411"/>
      <c r="H28" s="412"/>
      <c r="I28" s="575"/>
      <c r="J28" s="396"/>
    </row>
    <row r="29" spans="1:10" ht="15" thickBot="1" x14ac:dyDescent="0.4">
      <c r="A29" s="567"/>
      <c r="B29" s="538"/>
      <c r="C29" s="411"/>
      <c r="D29" s="411"/>
      <c r="E29" s="411"/>
      <c r="F29" s="411"/>
      <c r="G29" s="411"/>
      <c r="H29" s="412"/>
      <c r="I29" s="575"/>
      <c r="J29" s="570"/>
    </row>
    <row r="30" spans="1:10" ht="15" thickBot="1" x14ac:dyDescent="0.4">
      <c r="A30" s="576" t="s">
        <v>8</v>
      </c>
      <c r="B30" s="577"/>
      <c r="C30" s="577"/>
      <c r="D30" s="577"/>
      <c r="E30" s="577"/>
      <c r="F30" s="577"/>
      <c r="G30" s="577"/>
      <c r="H30" s="577"/>
      <c r="I30" s="577">
        <f>SUM(I17:I29)</f>
        <v>0</v>
      </c>
      <c r="J30" s="578">
        <f>SUM(J17:J29)</f>
        <v>0</v>
      </c>
    </row>
    <row r="38" spans="1:10" x14ac:dyDescent="0.35">
      <c r="A38" s="72" t="s">
        <v>757</v>
      </c>
      <c r="B38" s="72"/>
      <c r="C38" s="72"/>
      <c r="D38" s="72"/>
      <c r="E38" s="880"/>
      <c r="G38" s="880"/>
      <c r="I38" s="1533" t="s">
        <v>649</v>
      </c>
      <c r="J38" s="1533"/>
    </row>
    <row r="39" spans="1:10" x14ac:dyDescent="0.35">
      <c r="A39" s="72"/>
      <c r="B39" s="72"/>
      <c r="C39" s="72"/>
      <c r="D39" s="72"/>
      <c r="E39" s="1188"/>
      <c r="G39" s="1188"/>
      <c r="I39" s="1179"/>
      <c r="J39" s="1179"/>
    </row>
    <row r="40" spans="1:10" x14ac:dyDescent="0.35">
      <c r="A40" s="880"/>
      <c r="B40" s="880"/>
      <c r="C40" s="880"/>
      <c r="D40" s="880"/>
      <c r="E40" s="880"/>
      <c r="G40" s="880"/>
      <c r="I40" s="1673" t="s">
        <v>648</v>
      </c>
      <c r="J40" s="1673"/>
    </row>
    <row r="41" spans="1:10" x14ac:dyDescent="0.35">
      <c r="A41" s="880"/>
      <c r="B41" s="880"/>
      <c r="C41" s="880"/>
      <c r="D41" s="880"/>
      <c r="E41" s="880"/>
      <c r="G41" s="71"/>
      <c r="I41" s="1673"/>
      <c r="J41" s="1673"/>
    </row>
    <row r="42" spans="1:10" x14ac:dyDescent="0.35">
      <c r="A42" s="880"/>
      <c r="B42" s="880"/>
      <c r="C42" s="880"/>
      <c r="D42" s="880"/>
      <c r="E42" s="880"/>
      <c r="G42" s="71"/>
      <c r="I42" s="1673"/>
      <c r="J42" s="1673"/>
    </row>
  </sheetData>
  <sheetProtection algorithmName="SHA-512" hashValue="ZY1E1t/KoHwDJasRa7AVvQssp2PM9kqVLrB8TDwQIbLJqZomu2o6tXDKLQeRZYsAbRDTN+XGIixkrLAh6IDeoQ==" saltValue="8YrBJ6cgqy4QPtSNtPl5Qg==" spinCount="100000" sheet="1" objects="1" scenarios="1" selectLockedCells="1" selectUnlockedCells="1"/>
  <mergeCells count="13">
    <mergeCell ref="I42:J42"/>
    <mergeCell ref="B15:H15"/>
    <mergeCell ref="I15:I16"/>
    <mergeCell ref="J15:J16"/>
    <mergeCell ref="I38:J38"/>
    <mergeCell ref="I40:J40"/>
    <mergeCell ref="I41:J41"/>
    <mergeCell ref="A3:G3"/>
    <mergeCell ref="A7:J7"/>
    <mergeCell ref="A9:D9"/>
    <mergeCell ref="E9:J9"/>
    <mergeCell ref="A10:D11"/>
    <mergeCell ref="E10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58"/>
  <sheetViews>
    <sheetView topLeftCell="G7" zoomScaleNormal="100" workbookViewId="0">
      <selection activeCell="K33" sqref="K33"/>
    </sheetView>
  </sheetViews>
  <sheetFormatPr defaultRowHeight="14.5" x14ac:dyDescent="0.35"/>
  <cols>
    <col min="1" max="1" width="6" customWidth="1"/>
    <col min="2" max="2" width="20.81640625" bestFit="1" customWidth="1"/>
    <col min="3" max="3" width="33.1796875" customWidth="1"/>
    <col min="4" max="4" width="15.1796875" customWidth="1"/>
    <col min="5" max="5" width="13.81640625" bestFit="1" customWidth="1"/>
    <col min="6" max="6" width="13.453125" customWidth="1"/>
    <col min="7" max="7" width="15.1796875" customWidth="1"/>
    <col min="8" max="8" width="13.1796875" bestFit="1" customWidth="1"/>
    <col min="9" max="9" width="9" customWidth="1"/>
    <col min="10" max="11" width="15.1796875" customWidth="1"/>
    <col min="12" max="12" width="7" customWidth="1"/>
    <col min="13" max="13" width="10.54296875" customWidth="1"/>
    <col min="14" max="14" width="15.1796875" customWidth="1"/>
    <col min="15" max="15" width="15" customWidth="1"/>
    <col min="16" max="16" width="7.1796875" customWidth="1"/>
    <col min="17" max="17" width="10.1796875" customWidth="1"/>
    <col min="18" max="18" width="9.1796875" customWidth="1"/>
    <col min="19" max="19" width="8.54296875" customWidth="1"/>
    <col min="20" max="20" width="7.81640625" customWidth="1"/>
    <col min="21" max="21" width="9.81640625" bestFit="1" customWidth="1"/>
    <col min="22" max="22" width="9.1796875" customWidth="1"/>
  </cols>
  <sheetData>
    <row r="1" spans="1:22" x14ac:dyDescent="0.35">
      <c r="A1" s="1537" t="s">
        <v>150</v>
      </c>
      <c r="B1" s="1537"/>
      <c r="C1" s="1537"/>
      <c r="D1" s="1537"/>
      <c r="E1" s="1537"/>
      <c r="F1" s="1537"/>
      <c r="G1" s="1537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7"/>
    </row>
    <row r="2" spans="1:22" x14ac:dyDescent="0.35">
      <c r="A2" s="1538"/>
      <c r="B2" s="1538"/>
      <c r="C2" s="1538"/>
      <c r="D2" s="1538"/>
      <c r="E2" s="1538"/>
      <c r="F2" s="1538"/>
      <c r="G2" s="1538"/>
      <c r="H2" s="1538"/>
      <c r="I2" s="1538"/>
      <c r="J2" s="1538"/>
      <c r="K2" s="1538"/>
      <c r="L2" s="1538"/>
      <c r="M2" s="1538"/>
      <c r="N2" s="1538"/>
      <c r="O2" s="1538"/>
      <c r="P2" s="1538"/>
      <c r="Q2" s="1538"/>
      <c r="R2" s="1538"/>
      <c r="S2" s="1538"/>
      <c r="T2" s="1538"/>
      <c r="U2" s="1538"/>
      <c r="V2" s="1538"/>
    </row>
    <row r="3" spans="1:22" x14ac:dyDescent="0.3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</row>
    <row r="4" spans="1:22" ht="15.5" x14ac:dyDescent="0.35">
      <c r="A4" s="1517" t="s">
        <v>736</v>
      </c>
      <c r="B4" s="1517"/>
      <c r="C4" s="1517"/>
      <c r="D4" s="1517"/>
      <c r="E4" s="1517"/>
      <c r="F4" s="1517"/>
      <c r="G4" s="1517"/>
      <c r="H4" s="1517"/>
      <c r="I4" s="1517"/>
      <c r="J4" s="1517"/>
      <c r="K4" s="1517"/>
      <c r="L4" s="1517"/>
      <c r="M4" s="1517"/>
      <c r="N4" s="1517"/>
      <c r="O4" s="1517"/>
      <c r="P4" s="1517"/>
      <c r="Q4" s="1517"/>
      <c r="R4" s="1517"/>
      <c r="S4" s="1517"/>
      <c r="T4" s="1517"/>
      <c r="U4" s="1517"/>
      <c r="V4" s="1517"/>
    </row>
    <row r="5" spans="1:22" x14ac:dyDescent="0.35">
      <c r="A5" s="1539"/>
      <c r="B5" s="1539"/>
      <c r="C5" s="1539"/>
      <c r="D5" s="1539"/>
      <c r="E5" s="1539"/>
      <c r="F5" s="1539"/>
      <c r="G5" s="1539"/>
      <c r="H5" s="1539"/>
      <c r="I5" s="1539"/>
      <c r="J5" s="1539"/>
      <c r="K5" s="1539"/>
      <c r="L5" s="1539"/>
      <c r="M5" s="1539"/>
      <c r="N5" s="1539"/>
      <c r="O5" s="1539"/>
      <c r="P5" s="1539"/>
      <c r="Q5" s="1539"/>
      <c r="R5" s="1539"/>
      <c r="S5" s="1539"/>
      <c r="T5" s="1539"/>
      <c r="U5" s="1539"/>
      <c r="V5" s="1539"/>
    </row>
    <row r="6" spans="1:22" x14ac:dyDescent="0.35">
      <c r="A6" s="439"/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</row>
    <row r="7" spans="1:22" x14ac:dyDescent="0.35">
      <c r="A7" s="1540" t="s">
        <v>558</v>
      </c>
      <c r="B7" s="1540"/>
      <c r="C7" s="1540"/>
      <c r="D7" s="1540"/>
      <c r="E7" s="1540"/>
      <c r="F7" s="1253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</row>
    <row r="8" spans="1:22" ht="15" thickBot="1" x14ac:dyDescent="0.4">
      <c r="A8" s="1535"/>
      <c r="B8" s="1535"/>
      <c r="C8" s="1535"/>
      <c r="D8" s="1535"/>
      <c r="E8" s="1535"/>
      <c r="F8" s="1535"/>
      <c r="G8" s="1535"/>
      <c r="H8" s="1535"/>
      <c r="I8" s="1535"/>
      <c r="J8" s="1535"/>
      <c r="K8" s="1535"/>
      <c r="L8" s="1535"/>
      <c r="M8" s="1535"/>
      <c r="N8" s="9"/>
      <c r="O8" s="9"/>
      <c r="P8" s="9"/>
      <c r="Q8" s="9"/>
      <c r="R8" s="9"/>
      <c r="S8" s="9"/>
      <c r="T8" s="9"/>
      <c r="U8" s="1536" t="s">
        <v>151</v>
      </c>
      <c r="V8" s="1536"/>
    </row>
    <row r="9" spans="1:22" ht="15.5" thickTop="1" thickBot="1" x14ac:dyDescent="0.4">
      <c r="A9" s="440"/>
      <c r="B9" s="96"/>
      <c r="C9" s="96"/>
      <c r="D9" s="1541" t="s">
        <v>108</v>
      </c>
      <c r="E9" s="1551"/>
      <c r="F9" s="1551"/>
      <c r="G9" s="1551"/>
      <c r="H9" s="1552"/>
      <c r="I9" s="1553" t="s">
        <v>121</v>
      </c>
      <c r="J9" s="1554"/>
      <c r="K9" s="1554"/>
      <c r="L9" s="1555"/>
      <c r="M9" s="1553" t="s">
        <v>129</v>
      </c>
      <c r="N9" s="1554"/>
      <c r="O9" s="1554"/>
      <c r="P9" s="1555"/>
      <c r="Q9" s="1553" t="s">
        <v>137</v>
      </c>
      <c r="R9" s="1554"/>
      <c r="S9" s="1554"/>
      <c r="T9" s="1555"/>
      <c r="U9" s="1541" t="s">
        <v>145</v>
      </c>
      <c r="V9" s="1542"/>
    </row>
    <row r="10" spans="1:22" ht="26.5" thickBot="1" x14ac:dyDescent="0.4">
      <c r="A10" s="248" t="s">
        <v>106</v>
      </c>
      <c r="B10" s="249" t="s">
        <v>107</v>
      </c>
      <c r="C10" s="249" t="s">
        <v>40</v>
      </c>
      <c r="D10" s="249" t="s">
        <v>109</v>
      </c>
      <c r="E10" s="1543" t="s">
        <v>112</v>
      </c>
      <c r="F10" s="1544"/>
      <c r="G10" s="1543" t="s">
        <v>154</v>
      </c>
      <c r="H10" s="1544"/>
      <c r="I10" s="249"/>
      <c r="J10" s="1545" t="s">
        <v>124</v>
      </c>
      <c r="K10" s="1547" t="s">
        <v>8</v>
      </c>
      <c r="L10" s="1548"/>
      <c r="M10" s="1545" t="s">
        <v>130</v>
      </c>
      <c r="N10" s="1545" t="s">
        <v>130</v>
      </c>
      <c r="O10" s="1547" t="s">
        <v>8</v>
      </c>
      <c r="P10" s="1548"/>
      <c r="Q10" s="1545" t="s">
        <v>138</v>
      </c>
      <c r="R10" s="250"/>
      <c r="S10" s="1547" t="s">
        <v>8</v>
      </c>
      <c r="T10" s="1548"/>
      <c r="U10" s="438" t="s">
        <v>121</v>
      </c>
      <c r="V10" s="307" t="s">
        <v>129</v>
      </c>
    </row>
    <row r="11" spans="1:22" ht="39" x14ac:dyDescent="0.35">
      <c r="A11" s="248"/>
      <c r="B11" s="249"/>
      <c r="C11" s="249"/>
      <c r="D11" s="249" t="s">
        <v>34</v>
      </c>
      <c r="E11" s="249" t="s">
        <v>110</v>
      </c>
      <c r="F11" s="249" t="s">
        <v>111</v>
      </c>
      <c r="G11" s="249" t="s">
        <v>17</v>
      </c>
      <c r="H11" s="249" t="s">
        <v>113</v>
      </c>
      <c r="I11" s="249" t="s">
        <v>122</v>
      </c>
      <c r="J11" s="1546"/>
      <c r="K11" s="250" t="s">
        <v>17</v>
      </c>
      <c r="L11" s="250" t="s">
        <v>113</v>
      </c>
      <c r="M11" s="1546"/>
      <c r="N11" s="1546"/>
      <c r="O11" s="250" t="s">
        <v>17</v>
      </c>
      <c r="P11" s="250" t="s">
        <v>113</v>
      </c>
      <c r="Q11" s="1546"/>
      <c r="R11" s="438" t="s">
        <v>141</v>
      </c>
      <c r="S11" s="250" t="s">
        <v>17</v>
      </c>
      <c r="T11" s="250" t="s">
        <v>113</v>
      </c>
      <c r="U11" s="438" t="s">
        <v>146</v>
      </c>
      <c r="V11" s="307" t="s">
        <v>146</v>
      </c>
    </row>
    <row r="12" spans="1:22" ht="26.5" thickBot="1" x14ac:dyDescent="0.4">
      <c r="A12" s="251"/>
      <c r="B12" s="252"/>
      <c r="C12" s="252"/>
      <c r="D12" s="252"/>
      <c r="E12" s="252"/>
      <c r="F12" s="252"/>
      <c r="G12" s="252"/>
      <c r="H12" s="252"/>
      <c r="I12" s="252" t="s">
        <v>123</v>
      </c>
      <c r="J12" s="253"/>
      <c r="K12" s="253"/>
      <c r="L12" s="253"/>
      <c r="M12" s="254" t="s">
        <v>131</v>
      </c>
      <c r="N12" s="254" t="s">
        <v>132</v>
      </c>
      <c r="O12" s="253"/>
      <c r="P12" s="253"/>
      <c r="Q12" s="254" t="s">
        <v>139</v>
      </c>
      <c r="R12" s="253"/>
      <c r="S12" s="253"/>
      <c r="T12" s="253"/>
      <c r="U12" s="255" t="s">
        <v>108</v>
      </c>
      <c r="V12" s="308" t="s">
        <v>108</v>
      </c>
    </row>
    <row r="13" spans="1:22" ht="15" thickBot="1" x14ac:dyDescent="0.4">
      <c r="A13" s="243" t="s">
        <v>114</v>
      </c>
      <c r="B13" s="454" t="s">
        <v>115</v>
      </c>
      <c r="C13" s="454" t="s">
        <v>116</v>
      </c>
      <c r="D13" s="244" t="s">
        <v>117</v>
      </c>
      <c r="E13" s="244" t="s">
        <v>118</v>
      </c>
      <c r="F13" s="244" t="s">
        <v>119</v>
      </c>
      <c r="G13" s="244" t="s">
        <v>299</v>
      </c>
      <c r="H13" s="244" t="s">
        <v>120</v>
      </c>
      <c r="I13" s="244" t="s">
        <v>125</v>
      </c>
      <c r="J13" s="245" t="s">
        <v>126</v>
      </c>
      <c r="K13" s="245" t="s">
        <v>127</v>
      </c>
      <c r="L13" s="245" t="s">
        <v>128</v>
      </c>
      <c r="M13" s="244" t="s">
        <v>133</v>
      </c>
      <c r="N13" s="245" t="s">
        <v>134</v>
      </c>
      <c r="O13" s="245" t="s">
        <v>135</v>
      </c>
      <c r="P13" s="245" t="s">
        <v>136</v>
      </c>
      <c r="Q13" s="244" t="s">
        <v>140</v>
      </c>
      <c r="R13" s="245" t="s">
        <v>142</v>
      </c>
      <c r="S13" s="245" t="s">
        <v>143</v>
      </c>
      <c r="T13" s="245" t="s">
        <v>144</v>
      </c>
      <c r="U13" s="246" t="s">
        <v>148</v>
      </c>
      <c r="V13" s="247" t="s">
        <v>149</v>
      </c>
    </row>
    <row r="14" spans="1:22" ht="15" thickTop="1" x14ac:dyDescent="0.35">
      <c r="A14" s="930"/>
      <c r="B14" s="1556" t="s">
        <v>87</v>
      </c>
      <c r="C14" s="1556"/>
      <c r="D14" s="291">
        <f>SUM(D15:D23)</f>
        <v>57447323.659999996</v>
      </c>
      <c r="E14" s="291">
        <f>SUM(E15:E23)</f>
        <v>0</v>
      </c>
      <c r="F14" s="291">
        <f>SUM(F15:F23)</f>
        <v>0</v>
      </c>
      <c r="G14" s="291">
        <f>D14+E14-F14</f>
        <v>57447323.659999996</v>
      </c>
      <c r="H14" s="299">
        <f>G14/G29</f>
        <v>0.88488076296202378</v>
      </c>
      <c r="I14" s="421">
        <f>SUM(I15:I16)</f>
        <v>0</v>
      </c>
      <c r="J14" s="291">
        <f>SUM(J15:J23)</f>
        <v>46021374.659999996</v>
      </c>
      <c r="K14" s="291">
        <f>I14+J14</f>
        <v>46021374.659999996</v>
      </c>
      <c r="L14" s="299">
        <f>K14/K29</f>
        <v>0.86029256139467758</v>
      </c>
      <c r="M14" s="325">
        <f>SUM(M15:M16)</f>
        <v>0</v>
      </c>
      <c r="N14" s="291">
        <f>SUM(N15:N23)</f>
        <v>46021374.659999996</v>
      </c>
      <c r="O14" s="291">
        <f>M14+N14</f>
        <v>46021374.659999996</v>
      </c>
      <c r="P14" s="299">
        <f>SUM(P15:P23)</f>
        <v>0.85843339795990004</v>
      </c>
      <c r="Q14" s="325">
        <f>SUM(Q15:Q23)</f>
        <v>0</v>
      </c>
      <c r="R14" s="325">
        <f>SUM(R15:R23)</f>
        <v>0</v>
      </c>
      <c r="S14" s="291">
        <f t="shared" ref="S14:S23" si="0">Q14+R14</f>
        <v>0</v>
      </c>
      <c r="T14" s="299">
        <f t="shared" ref="T14:T23" si="1">S14/K14</f>
        <v>0</v>
      </c>
      <c r="U14" s="299">
        <f>K14/G14</f>
        <v>0.80110563430902226</v>
      </c>
      <c r="V14" s="299">
        <f>O14/G14</f>
        <v>0.80110563430902226</v>
      </c>
    </row>
    <row r="15" spans="1:22" x14ac:dyDescent="0.35">
      <c r="A15" s="931"/>
      <c r="B15" s="841"/>
      <c r="C15" s="455" t="s">
        <v>353</v>
      </c>
      <c r="D15" s="274">
        <v>45747323.659999996</v>
      </c>
      <c r="E15" s="274">
        <v>0</v>
      </c>
      <c r="F15" s="274">
        <v>0</v>
      </c>
      <c r="G15" s="275">
        <f>D15+E15-F15</f>
        <v>45747323.659999996</v>
      </c>
      <c r="H15" s="326">
        <f>G15/$G$29</f>
        <v>0.70466166367151251</v>
      </c>
      <c r="I15" s="276">
        <v>0</v>
      </c>
      <c r="J15" s="1452">
        <f>53220972-J27</f>
        <v>45747318.659999996</v>
      </c>
      <c r="K15" s="276">
        <f>I15+J15</f>
        <v>45747318.659999996</v>
      </c>
      <c r="L15" s="280">
        <f>K15/$K$29</f>
        <v>0.85516954323306449</v>
      </c>
      <c r="M15" s="276">
        <v>0</v>
      </c>
      <c r="N15" s="276">
        <f>K15</f>
        <v>45747318.659999996</v>
      </c>
      <c r="O15" s="276">
        <f>M15+N15</f>
        <v>45747318.659999996</v>
      </c>
      <c r="P15" s="280">
        <f>O15/$O$29</f>
        <v>0.85516954323306449</v>
      </c>
      <c r="Q15" s="276">
        <f t="shared" ref="Q15:R23" si="2">I15-M15</f>
        <v>0</v>
      </c>
      <c r="R15" s="276">
        <f t="shared" si="2"/>
        <v>0</v>
      </c>
      <c r="S15" s="276">
        <f t="shared" si="0"/>
        <v>0</v>
      </c>
      <c r="T15" s="280">
        <f t="shared" si="1"/>
        <v>0</v>
      </c>
      <c r="U15" s="280">
        <f>K15/G15</f>
        <v>0.99999989070398876</v>
      </c>
      <c r="V15" s="281">
        <f>O15/G15</f>
        <v>0.99999989070398876</v>
      </c>
    </row>
    <row r="16" spans="1:22" x14ac:dyDescent="0.35">
      <c r="A16" s="931"/>
      <c r="B16" s="841"/>
      <c r="C16" s="455" t="s">
        <v>541</v>
      </c>
      <c r="D16" s="274">
        <v>11700000</v>
      </c>
      <c r="E16" s="274">
        <v>0</v>
      </c>
      <c r="F16" s="274">
        <v>0</v>
      </c>
      <c r="G16" s="275">
        <f>D16+E16-F16</f>
        <v>11700000</v>
      </c>
      <c r="H16" s="326">
        <f>G16/$G$29</f>
        <v>0.1802190992905113</v>
      </c>
      <c r="I16" s="276">
        <v>0</v>
      </c>
      <c r="J16" s="962">
        <v>0</v>
      </c>
      <c r="K16" s="276">
        <f>I16+J16</f>
        <v>0</v>
      </c>
      <c r="L16" s="280">
        <f>K16/$K$29</f>
        <v>0</v>
      </c>
      <c r="M16" s="276">
        <v>0</v>
      </c>
      <c r="N16" s="276">
        <f t="shared" ref="N16:N23" si="3">K16</f>
        <v>0</v>
      </c>
      <c r="O16" s="276">
        <f>M16+N16</f>
        <v>0</v>
      </c>
      <c r="P16" s="280">
        <f>O16/$O$29</f>
        <v>0</v>
      </c>
      <c r="Q16" s="276">
        <f t="shared" si="2"/>
        <v>0</v>
      </c>
      <c r="R16" s="276">
        <f t="shared" si="2"/>
        <v>0</v>
      </c>
      <c r="S16" s="276">
        <f t="shared" si="0"/>
        <v>0</v>
      </c>
      <c r="T16" s="280" t="e">
        <f t="shared" si="1"/>
        <v>#DIV/0!</v>
      </c>
      <c r="U16" s="280">
        <f>K16/G16</f>
        <v>0</v>
      </c>
      <c r="V16" s="281">
        <f>O16/G16</f>
        <v>0</v>
      </c>
    </row>
    <row r="17" spans="1:22" x14ac:dyDescent="0.35">
      <c r="A17" s="931"/>
      <c r="B17" s="841"/>
      <c r="C17" s="455" t="s">
        <v>681</v>
      </c>
      <c r="D17" s="274">
        <v>0</v>
      </c>
      <c r="E17" s="274">
        <v>0</v>
      </c>
      <c r="F17" s="274">
        <v>0</v>
      </c>
      <c r="G17" s="275">
        <f t="shared" ref="G17:G18" si="4">D17+E17-F17</f>
        <v>0</v>
      </c>
      <c r="H17" s="326">
        <f>G17/$G$29</f>
        <v>0</v>
      </c>
      <c r="I17" s="276">
        <v>0</v>
      </c>
      <c r="J17" s="962">
        <f>F32</f>
        <v>2100</v>
      </c>
      <c r="K17" s="276">
        <f t="shared" ref="K17:K22" si="5">I17+J17</f>
        <v>2100</v>
      </c>
      <c r="L17" s="280">
        <f>K17/$K$29</f>
        <v>3.9255984687025491E-5</v>
      </c>
      <c r="M17" s="276">
        <v>0</v>
      </c>
      <c r="N17" s="276">
        <f t="shared" si="3"/>
        <v>2100</v>
      </c>
      <c r="O17" s="276">
        <f t="shared" ref="O17:O22" si="6">M17+N17</f>
        <v>2100</v>
      </c>
      <c r="P17" s="280">
        <f>O17/$O$29</f>
        <v>3.9255984687025491E-5</v>
      </c>
      <c r="Q17" s="276">
        <f t="shared" si="2"/>
        <v>0</v>
      </c>
      <c r="R17" s="276">
        <f t="shared" si="2"/>
        <v>0</v>
      </c>
      <c r="S17" s="276">
        <f t="shared" si="0"/>
        <v>0</v>
      </c>
      <c r="T17" s="280">
        <f t="shared" si="1"/>
        <v>0</v>
      </c>
      <c r="U17" s="280" t="e">
        <f t="shared" ref="U17:U23" si="7">K17/G17</f>
        <v>#DIV/0!</v>
      </c>
      <c r="V17" s="281" t="e">
        <f t="shared" ref="V17:V23" si="8">O17/G17</f>
        <v>#DIV/0!</v>
      </c>
    </row>
    <row r="18" spans="1:22" x14ac:dyDescent="0.35">
      <c r="A18" s="931"/>
      <c r="B18" s="841"/>
      <c r="C18" s="455" t="s">
        <v>682</v>
      </c>
      <c r="D18" s="274">
        <v>0</v>
      </c>
      <c r="E18" s="274">
        <v>0</v>
      </c>
      <c r="F18" s="274">
        <v>0</v>
      </c>
      <c r="G18" s="275">
        <f t="shared" si="4"/>
        <v>0</v>
      </c>
      <c r="H18" s="326">
        <f>G18/$G$29</f>
        <v>0</v>
      </c>
      <c r="I18" s="276">
        <v>0</v>
      </c>
      <c r="J18" s="962">
        <f>F33</f>
        <v>172500</v>
      </c>
      <c r="K18" s="276">
        <f t="shared" si="5"/>
        <v>172500</v>
      </c>
      <c r="L18" s="280">
        <f>K18/$K$29</f>
        <v>3.2245987421485227E-3</v>
      </c>
      <c r="M18" s="276">
        <v>0</v>
      </c>
      <c r="N18" s="276">
        <f t="shared" si="3"/>
        <v>172500</v>
      </c>
      <c r="O18" s="276">
        <f t="shared" si="6"/>
        <v>172500</v>
      </c>
      <c r="P18" s="280">
        <f>O18/$O$29</f>
        <v>3.2245987421485227E-3</v>
      </c>
      <c r="Q18" s="276">
        <f t="shared" si="2"/>
        <v>0</v>
      </c>
      <c r="R18" s="276">
        <f t="shared" si="2"/>
        <v>0</v>
      </c>
      <c r="S18" s="276">
        <f t="shared" si="0"/>
        <v>0</v>
      </c>
      <c r="T18" s="280">
        <f t="shared" si="1"/>
        <v>0</v>
      </c>
      <c r="U18" s="280" t="e">
        <f t="shared" si="7"/>
        <v>#DIV/0!</v>
      </c>
      <c r="V18" s="281" t="e">
        <f t="shared" si="8"/>
        <v>#DIV/0!</v>
      </c>
    </row>
    <row r="19" spans="1:22" x14ac:dyDescent="0.35">
      <c r="A19" s="931"/>
      <c r="B19" s="841"/>
      <c r="C19" s="455" t="s">
        <v>767</v>
      </c>
      <c r="D19" s="274"/>
      <c r="E19" s="274"/>
      <c r="F19" s="274"/>
      <c r="G19" s="275"/>
      <c r="H19" s="326"/>
      <c r="I19" s="275"/>
      <c r="J19" s="962">
        <v>1400</v>
      </c>
      <c r="K19" s="276">
        <f t="shared" si="5"/>
        <v>1400</v>
      </c>
      <c r="L19" s="280"/>
      <c r="M19" s="276"/>
      <c r="N19" s="276">
        <f t="shared" si="3"/>
        <v>1400</v>
      </c>
      <c r="O19" s="276">
        <f t="shared" si="6"/>
        <v>1400</v>
      </c>
      <c r="P19" s="280"/>
      <c r="Q19" s="276"/>
      <c r="R19" s="276"/>
      <c r="S19" s="276"/>
      <c r="T19" s="280"/>
      <c r="U19" s="280"/>
      <c r="V19" s="281"/>
    </row>
    <row r="20" spans="1:22" x14ac:dyDescent="0.35">
      <c r="A20" s="931"/>
      <c r="B20" s="841"/>
      <c r="C20" s="455" t="s">
        <v>759</v>
      </c>
      <c r="D20" s="274"/>
      <c r="E20" s="274"/>
      <c r="F20" s="274"/>
      <c r="G20" s="275"/>
      <c r="H20" s="326"/>
      <c r="I20" s="275"/>
      <c r="J20" s="962">
        <v>55000</v>
      </c>
      <c r="K20" s="276">
        <f t="shared" si="5"/>
        <v>55000</v>
      </c>
      <c r="L20" s="280"/>
      <c r="M20" s="276"/>
      <c r="N20" s="276">
        <f t="shared" si="3"/>
        <v>55000</v>
      </c>
      <c r="O20" s="276">
        <f t="shared" si="6"/>
        <v>55000</v>
      </c>
      <c r="P20" s="280"/>
      <c r="Q20" s="276"/>
      <c r="R20" s="276"/>
      <c r="S20" s="276"/>
      <c r="T20" s="280"/>
      <c r="U20" s="280"/>
      <c r="V20" s="281"/>
    </row>
    <row r="21" spans="1:22" x14ac:dyDescent="0.35">
      <c r="A21" s="931"/>
      <c r="B21" s="841"/>
      <c r="C21" s="455" t="s">
        <v>768</v>
      </c>
      <c r="D21" s="274"/>
      <c r="E21" s="274"/>
      <c r="F21" s="274"/>
      <c r="G21" s="275"/>
      <c r="H21" s="326"/>
      <c r="I21" s="275"/>
      <c r="J21" s="962">
        <f>F36</f>
        <v>2500</v>
      </c>
      <c r="K21" s="276">
        <f t="shared" si="5"/>
        <v>2500</v>
      </c>
      <c r="L21" s="280"/>
      <c r="M21" s="276"/>
      <c r="N21" s="276">
        <f t="shared" si="3"/>
        <v>2500</v>
      </c>
      <c r="O21" s="276">
        <f t="shared" si="6"/>
        <v>2500</v>
      </c>
      <c r="P21" s="280"/>
      <c r="Q21" s="276"/>
      <c r="R21" s="276"/>
      <c r="S21" s="276"/>
      <c r="T21" s="280"/>
      <c r="U21" s="280"/>
      <c r="V21" s="281"/>
    </row>
    <row r="22" spans="1:22" x14ac:dyDescent="0.35">
      <c r="A22" s="931"/>
      <c r="B22" s="841"/>
      <c r="C22" s="455" t="s">
        <v>806</v>
      </c>
      <c r="D22" s="274"/>
      <c r="E22" s="274"/>
      <c r="F22" s="274"/>
      <c r="G22" s="275"/>
      <c r="H22" s="326"/>
      <c r="I22" s="275"/>
      <c r="J22" s="962">
        <f>F37</f>
        <v>40556</v>
      </c>
      <c r="K22" s="276">
        <f t="shared" si="5"/>
        <v>40556</v>
      </c>
      <c r="L22" s="280"/>
      <c r="M22" s="276"/>
      <c r="N22" s="276">
        <f t="shared" si="3"/>
        <v>40556</v>
      </c>
      <c r="O22" s="276">
        <f t="shared" si="6"/>
        <v>40556</v>
      </c>
      <c r="P22" s="280"/>
      <c r="Q22" s="276"/>
      <c r="R22" s="276"/>
      <c r="S22" s="276"/>
      <c r="T22" s="280"/>
      <c r="U22" s="280"/>
      <c r="V22" s="281"/>
    </row>
    <row r="23" spans="1:22" ht="15" customHeight="1" x14ac:dyDescent="0.35">
      <c r="A23" s="931"/>
      <c r="B23" s="840"/>
      <c r="C23" s="456" t="s">
        <v>553</v>
      </c>
      <c r="D23" s="274">
        <f>H41</f>
        <v>0</v>
      </c>
      <c r="E23" s="274">
        <v>0</v>
      </c>
      <c r="F23" s="274">
        <v>0</v>
      </c>
      <c r="G23" s="275">
        <f t="shared" ref="G23" si="9">D23+E23-F23</f>
        <v>0</v>
      </c>
      <c r="H23" s="326">
        <f>G23/$G$29</f>
        <v>0</v>
      </c>
      <c r="I23" s="275">
        <v>0</v>
      </c>
      <c r="J23" s="962">
        <v>0</v>
      </c>
      <c r="K23" s="276">
        <f t="shared" ref="K23" si="10">I23+J23</f>
        <v>0</v>
      </c>
      <c r="L23" s="280">
        <f>K23/$K$29</f>
        <v>0</v>
      </c>
      <c r="M23" s="276">
        <v>0</v>
      </c>
      <c r="N23" s="276">
        <f t="shared" si="3"/>
        <v>0</v>
      </c>
      <c r="O23" s="276">
        <f t="shared" ref="O23" si="11">M23+N23</f>
        <v>0</v>
      </c>
      <c r="P23" s="280">
        <f>O23/$O$29</f>
        <v>0</v>
      </c>
      <c r="Q23" s="276">
        <f t="shared" si="2"/>
        <v>0</v>
      </c>
      <c r="R23" s="276">
        <f t="shared" si="2"/>
        <v>0</v>
      </c>
      <c r="S23" s="276">
        <f t="shared" si="0"/>
        <v>0</v>
      </c>
      <c r="T23" s="280" t="e">
        <f t="shared" si="1"/>
        <v>#DIV/0!</v>
      </c>
      <c r="U23" s="280" t="e">
        <f t="shared" si="7"/>
        <v>#DIV/0!</v>
      </c>
      <c r="V23" s="281" t="e">
        <f t="shared" si="8"/>
        <v>#DIV/0!</v>
      </c>
    </row>
    <row r="24" spans="1:22" ht="15.75" customHeight="1" x14ac:dyDescent="0.35">
      <c r="A24" s="931"/>
      <c r="B24" s="840"/>
      <c r="C24" s="456"/>
      <c r="D24" s="274"/>
      <c r="E24" s="274"/>
      <c r="F24" s="274"/>
      <c r="G24" s="275"/>
      <c r="H24" s="326"/>
      <c r="I24" s="275"/>
      <c r="J24" s="962"/>
      <c r="K24" s="276"/>
      <c r="L24" s="280"/>
      <c r="M24" s="276"/>
      <c r="N24" s="276"/>
      <c r="O24" s="276"/>
      <c r="P24" s="280"/>
      <c r="Q24" s="276"/>
      <c r="R24" s="276"/>
      <c r="S24" s="276"/>
      <c r="T24" s="280"/>
      <c r="U24" s="280"/>
      <c r="V24" s="281"/>
    </row>
    <row r="25" spans="1:22" x14ac:dyDescent="0.35">
      <c r="A25" s="931"/>
      <c r="B25" s="456"/>
      <c r="C25" s="456"/>
      <c r="D25" s="274"/>
      <c r="E25" s="274"/>
      <c r="F25" s="274"/>
      <c r="G25" s="275"/>
      <c r="H25" s="326"/>
      <c r="I25" s="275"/>
      <c r="J25" s="276"/>
      <c r="K25" s="276"/>
      <c r="L25" s="280"/>
      <c r="M25" s="276"/>
      <c r="N25" s="276"/>
      <c r="O25" s="276"/>
      <c r="P25" s="280"/>
      <c r="Q25" s="276"/>
      <c r="R25" s="276"/>
      <c r="S25" s="276"/>
      <c r="T25" s="280"/>
      <c r="U25" s="276"/>
      <c r="V25" s="281"/>
    </row>
    <row r="26" spans="1:22" ht="15" customHeight="1" x14ac:dyDescent="0.35">
      <c r="A26" s="931"/>
      <c r="B26" s="1549" t="s">
        <v>88</v>
      </c>
      <c r="C26" s="1550"/>
      <c r="D26" s="292">
        <f>SUM(D27:D27)</f>
        <v>7473653.3399999999</v>
      </c>
      <c r="E26" s="292">
        <f>SUM(E27:E27)</f>
        <v>0</v>
      </c>
      <c r="F26" s="292">
        <f>SUM(F27:F27)</f>
        <v>0</v>
      </c>
      <c r="G26" s="292">
        <f>SUM(G27:G27)</f>
        <v>7473653.3399999999</v>
      </c>
      <c r="H26" s="327">
        <f>G26/$G$29</f>
        <v>0.11511923703797618</v>
      </c>
      <c r="I26" s="328">
        <f t="shared" ref="I26:T26" si="12">SUM(I27:I27)</f>
        <v>0</v>
      </c>
      <c r="J26" s="328">
        <f t="shared" si="12"/>
        <v>7473653.3399999999</v>
      </c>
      <c r="K26" s="328">
        <f t="shared" si="12"/>
        <v>7473653.3399999999</v>
      </c>
      <c r="L26" s="328">
        <f t="shared" si="12"/>
        <v>0.13970743860532234</v>
      </c>
      <c r="M26" s="328">
        <f t="shared" si="12"/>
        <v>0</v>
      </c>
      <c r="N26" s="328">
        <f t="shared" si="12"/>
        <v>7473653.3399999999</v>
      </c>
      <c r="O26" s="328">
        <f t="shared" si="12"/>
        <v>7473653.3399999999</v>
      </c>
      <c r="P26" s="328">
        <f t="shared" si="12"/>
        <v>0.13970743860532234</v>
      </c>
      <c r="Q26" s="328">
        <f t="shared" si="12"/>
        <v>0</v>
      </c>
      <c r="R26" s="328">
        <f t="shared" si="12"/>
        <v>0</v>
      </c>
      <c r="S26" s="328">
        <f t="shared" si="12"/>
        <v>0</v>
      </c>
      <c r="T26" s="328">
        <f t="shared" si="12"/>
        <v>0</v>
      </c>
      <c r="U26" s="327">
        <f>K26/G26</f>
        <v>1</v>
      </c>
      <c r="V26" s="327">
        <f>O26/G26</f>
        <v>1</v>
      </c>
    </row>
    <row r="27" spans="1:22" x14ac:dyDescent="0.35">
      <c r="A27" s="931"/>
      <c r="B27" s="927"/>
      <c r="C27" s="455" t="s">
        <v>353</v>
      </c>
      <c r="D27" s="274">
        <v>7473653.3399999999</v>
      </c>
      <c r="E27" s="274">
        <v>0</v>
      </c>
      <c r="F27" s="274">
        <v>0</v>
      </c>
      <c r="G27" s="275">
        <f>D27+E27-F27</f>
        <v>7473653.3399999999</v>
      </c>
      <c r="H27" s="280">
        <f>G27/$G$29</f>
        <v>0.11511923703797618</v>
      </c>
      <c r="I27" s="275">
        <v>0</v>
      </c>
      <c r="J27" s="1453">
        <f>G27</f>
        <v>7473653.3399999999</v>
      </c>
      <c r="K27" s="276">
        <f>I27+J27</f>
        <v>7473653.3399999999</v>
      </c>
      <c r="L27" s="280">
        <f>K27/$K$29</f>
        <v>0.13970743860532234</v>
      </c>
      <c r="M27" s="276">
        <v>0</v>
      </c>
      <c r="N27" s="276">
        <f>K27</f>
        <v>7473653.3399999999</v>
      </c>
      <c r="O27" s="276">
        <f>M27+N27</f>
        <v>7473653.3399999999</v>
      </c>
      <c r="P27" s="926">
        <f>O27/$O$29</f>
        <v>0.13970743860532234</v>
      </c>
      <c r="Q27" s="276">
        <f>I27-M27</f>
        <v>0</v>
      </c>
      <c r="R27" s="276">
        <f>J27-N27</f>
        <v>0</v>
      </c>
      <c r="S27" s="276">
        <f>Q27+R27</f>
        <v>0</v>
      </c>
      <c r="T27" s="280">
        <f>S27/K27</f>
        <v>0</v>
      </c>
      <c r="U27" s="280">
        <f>K27/G27</f>
        <v>1</v>
      </c>
      <c r="V27" s="281">
        <f>O27/G27</f>
        <v>1</v>
      </c>
    </row>
    <row r="28" spans="1:22" ht="15" thickBot="1" x14ac:dyDescent="0.4">
      <c r="A28" s="931"/>
      <c r="B28" s="840"/>
      <c r="C28" s="923"/>
      <c r="D28" s="274"/>
      <c r="E28" s="274"/>
      <c r="F28" s="274"/>
      <c r="G28" s="275"/>
      <c r="H28" s="924"/>
      <c r="I28" s="275"/>
      <c r="J28" s="275"/>
      <c r="K28" s="275"/>
      <c r="L28" s="924"/>
      <c r="M28" s="275"/>
      <c r="N28" s="275"/>
      <c r="O28" s="275"/>
      <c r="P28" s="925"/>
      <c r="Q28" s="275"/>
      <c r="R28" s="275"/>
      <c r="S28" s="275"/>
      <c r="T28" s="924"/>
      <c r="U28" s="924"/>
      <c r="V28" s="281"/>
    </row>
    <row r="29" spans="1:22" ht="15" thickBot="1" x14ac:dyDescent="0.4">
      <c r="A29" s="1209"/>
      <c r="B29" s="1210" t="s">
        <v>147</v>
      </c>
      <c r="C29" s="1211"/>
      <c r="D29" s="1212">
        <f>D14+D26</f>
        <v>64920977</v>
      </c>
      <c r="E29" s="1212">
        <f>E14+E26</f>
        <v>0</v>
      </c>
      <c r="F29" s="1212">
        <f>F14+F26</f>
        <v>0</v>
      </c>
      <c r="G29" s="1212">
        <f>G14+G26</f>
        <v>64920977</v>
      </c>
      <c r="H29" s="1213">
        <f>H26+H14</f>
        <v>1</v>
      </c>
      <c r="I29" s="1214">
        <f t="shared" ref="I29:T29" si="13">I14+I26</f>
        <v>0</v>
      </c>
      <c r="J29" s="1214">
        <f t="shared" si="13"/>
        <v>53495028</v>
      </c>
      <c r="K29" s="1214">
        <f t="shared" si="13"/>
        <v>53495028</v>
      </c>
      <c r="L29" s="1213">
        <f t="shared" si="13"/>
        <v>0.99999999999999989</v>
      </c>
      <c r="M29" s="1214">
        <f t="shared" si="13"/>
        <v>0</v>
      </c>
      <c r="N29" s="1214">
        <f t="shared" si="13"/>
        <v>53495028</v>
      </c>
      <c r="O29" s="1214">
        <f t="shared" si="13"/>
        <v>53495028</v>
      </c>
      <c r="P29" s="1213">
        <f t="shared" si="13"/>
        <v>0.99814083656522234</v>
      </c>
      <c r="Q29" s="1214">
        <f t="shared" si="13"/>
        <v>0</v>
      </c>
      <c r="R29" s="1214">
        <f t="shared" si="13"/>
        <v>0</v>
      </c>
      <c r="S29" s="1214">
        <f t="shared" si="13"/>
        <v>0</v>
      </c>
      <c r="T29" s="1213">
        <f t="shared" si="13"/>
        <v>0</v>
      </c>
      <c r="U29" s="1213">
        <f>K29/G29</f>
        <v>0.82400220193851981</v>
      </c>
      <c r="V29" s="1215">
        <f>O29/G29</f>
        <v>0.82400220193851981</v>
      </c>
    </row>
    <row r="30" spans="1:22" x14ac:dyDescent="0.35">
      <c r="A30" s="1216"/>
      <c r="B30" s="1217"/>
      <c r="C30" s="1218"/>
      <c r="D30" s="1483"/>
      <c r="E30" s="1483"/>
      <c r="F30" s="1483"/>
      <c r="G30" s="1483"/>
      <c r="H30" s="1484"/>
      <c r="I30" s="1485"/>
      <c r="J30" s="1485"/>
      <c r="K30" s="1302"/>
      <c r="L30" s="1301"/>
      <c r="M30" s="1302"/>
      <c r="N30" s="1302"/>
      <c r="O30" s="1302"/>
      <c r="P30" s="1301"/>
      <c r="Q30" s="1220"/>
      <c r="R30" s="1220"/>
      <c r="S30" s="1220"/>
      <c r="T30" s="1219"/>
      <c r="U30" s="1219"/>
      <c r="V30" s="1219"/>
    </row>
    <row r="31" spans="1:22" x14ac:dyDescent="0.35">
      <c r="A31" s="792"/>
      <c r="B31" s="1205"/>
      <c r="C31" s="1206"/>
      <c r="D31" s="1486"/>
      <c r="E31" s="1499"/>
      <c r="F31" s="1500">
        <f>F38</f>
        <v>274056</v>
      </c>
      <c r="G31" s="1501">
        <f>SUM(G32:G33)</f>
        <v>0.63709606795691398</v>
      </c>
      <c r="H31" s="1502">
        <v>0</v>
      </c>
      <c r="I31" s="1502"/>
      <c r="J31" s="1488"/>
      <c r="K31" s="1304"/>
      <c r="L31" s="1303"/>
      <c r="M31" s="1304"/>
      <c r="N31" s="1304"/>
      <c r="O31" s="1304"/>
      <c r="P31" s="1303"/>
      <c r="Q31" s="1208"/>
      <c r="R31" s="1208"/>
      <c r="S31" s="1208"/>
      <c r="T31" s="1207"/>
      <c r="U31" s="1207"/>
      <c r="V31" s="1207"/>
    </row>
    <row r="32" spans="1:22" ht="15" customHeight="1" x14ac:dyDescent="0.35">
      <c r="A32" s="1558" t="s">
        <v>827</v>
      </c>
      <c r="B32" s="1558"/>
      <c r="C32" s="1558"/>
      <c r="D32" s="1486"/>
      <c r="E32" s="1499" t="s">
        <v>679</v>
      </c>
      <c r="F32" s="1503">
        <v>2100</v>
      </c>
      <c r="G32" s="1504">
        <f>F32/$F$38</f>
        <v>7.6626674840178646E-3</v>
      </c>
      <c r="H32" s="1505">
        <f>$H$38*G32</f>
        <v>0</v>
      </c>
      <c r="I32" s="1502"/>
      <c r="J32" s="1488"/>
      <c r="K32" s="1304"/>
      <c r="L32" s="1303"/>
      <c r="M32" s="1304"/>
      <c r="N32" s="1304"/>
      <c r="O32" s="1304"/>
      <c r="P32" s="1303"/>
      <c r="Q32" s="1208"/>
      <c r="R32" s="1208"/>
      <c r="S32" s="1208"/>
      <c r="T32" s="1207"/>
      <c r="U32" s="1207"/>
      <c r="V32" s="1207"/>
    </row>
    <row r="33" spans="1:23" ht="15.75" customHeight="1" x14ac:dyDescent="0.35">
      <c r="A33" s="792"/>
      <c r="B33" s="1205"/>
      <c r="C33" s="1206"/>
      <c r="D33" s="1486"/>
      <c r="E33" s="1499" t="s">
        <v>680</v>
      </c>
      <c r="F33" s="1503">
        <v>172500</v>
      </c>
      <c r="G33" s="1504">
        <f>F33/$F$38</f>
        <v>0.62943340047289609</v>
      </c>
      <c r="H33" s="1505">
        <f>$H$38*G33</f>
        <v>0</v>
      </c>
      <c r="I33" s="1502"/>
      <c r="J33" s="1488"/>
      <c r="K33" s="1304"/>
      <c r="L33" s="1303"/>
      <c r="M33" s="1304"/>
      <c r="N33" s="1304"/>
      <c r="O33" s="1304"/>
      <c r="P33" s="1303"/>
      <c r="Q33" s="1208"/>
      <c r="R33" s="1511" t="s">
        <v>613</v>
      </c>
      <c r="S33" s="1511"/>
      <c r="T33" s="1511"/>
      <c r="U33" s="1511"/>
      <c r="V33" s="1207"/>
    </row>
    <row r="34" spans="1:23" ht="15.5" x14ac:dyDescent="0.35">
      <c r="A34" s="792"/>
      <c r="B34" s="1205"/>
      <c r="C34" s="1206"/>
      <c r="D34" s="1486"/>
      <c r="E34" s="1499" t="s">
        <v>767</v>
      </c>
      <c r="F34" s="1503">
        <v>1400</v>
      </c>
      <c r="G34" s="1504"/>
      <c r="H34" s="1505"/>
      <c r="I34" s="1502"/>
      <c r="J34" s="1488"/>
      <c r="K34" s="1304"/>
      <c r="L34" s="1303"/>
      <c r="M34" s="1304"/>
      <c r="N34" s="1304"/>
      <c r="O34" s="1304"/>
      <c r="P34" s="1303"/>
      <c r="Q34" s="1208"/>
      <c r="R34" s="1434"/>
      <c r="S34" s="1434"/>
      <c r="T34" s="1434"/>
      <c r="U34" s="1434"/>
      <c r="V34" s="1207"/>
    </row>
    <row r="35" spans="1:23" ht="15.75" customHeight="1" x14ac:dyDescent="0.35">
      <c r="A35" s="792"/>
      <c r="B35" s="1205"/>
      <c r="C35" s="1206"/>
      <c r="D35" s="1486"/>
      <c r="E35" s="1499" t="s">
        <v>759</v>
      </c>
      <c r="F35" s="1503">
        <v>55000</v>
      </c>
      <c r="G35" s="1504"/>
      <c r="H35" s="1505"/>
      <c r="I35" s="1502"/>
      <c r="J35" s="1488"/>
      <c r="K35" s="1304"/>
      <c r="L35" s="1303"/>
      <c r="M35" s="1304"/>
      <c r="N35" s="1304"/>
      <c r="O35" s="1304"/>
      <c r="P35" s="1303"/>
      <c r="Q35" s="1208"/>
      <c r="R35" s="1511" t="s">
        <v>614</v>
      </c>
      <c r="S35" s="1511"/>
      <c r="T35" s="1511"/>
      <c r="U35" s="1511"/>
      <c r="V35" s="1207"/>
    </row>
    <row r="36" spans="1:23" ht="28.5" x14ac:dyDescent="0.35">
      <c r="A36" s="792"/>
      <c r="B36" s="1205"/>
      <c r="C36" s="1206"/>
      <c r="D36" s="1486"/>
      <c r="E36" s="1499" t="s">
        <v>805</v>
      </c>
      <c r="F36" s="1503">
        <v>2500</v>
      </c>
      <c r="G36" s="1504"/>
      <c r="H36" s="1505"/>
      <c r="I36" s="1502"/>
      <c r="J36" s="1488"/>
      <c r="K36" s="1304"/>
      <c r="L36" s="1303"/>
      <c r="M36" s="1304"/>
      <c r="N36" s="1304"/>
      <c r="O36" s="1304"/>
      <c r="P36" s="1303"/>
      <c r="Q36" s="1208"/>
      <c r="R36" s="1208"/>
      <c r="S36" s="1208"/>
      <c r="T36" s="1207"/>
      <c r="U36" s="1207"/>
      <c r="V36" s="1207"/>
    </row>
    <row r="37" spans="1:23" ht="42.5" x14ac:dyDescent="0.35">
      <c r="A37" s="792"/>
      <c r="B37" s="1205"/>
      <c r="C37" s="1206"/>
      <c r="D37" s="1486"/>
      <c r="E37" s="1499" t="s">
        <v>807</v>
      </c>
      <c r="F37" s="1503">
        <v>40556</v>
      </c>
      <c r="G37" s="1504"/>
      <c r="H37" s="1505"/>
      <c r="I37" s="1502"/>
      <c r="J37" s="1488"/>
      <c r="K37" s="1304"/>
      <c r="L37" s="1303"/>
      <c r="M37" s="1304"/>
      <c r="N37" s="1304"/>
      <c r="O37" s="1304"/>
      <c r="P37" s="1303"/>
      <c r="Q37" s="1208"/>
      <c r="R37" s="1208"/>
      <c r="S37" s="1208"/>
      <c r="T37" s="1207"/>
      <c r="U37" s="1207"/>
      <c r="V37" s="1207"/>
    </row>
    <row r="38" spans="1:23" x14ac:dyDescent="0.35">
      <c r="A38" s="700"/>
      <c r="B38" s="700"/>
      <c r="C38" s="700"/>
      <c r="D38" s="1489"/>
      <c r="E38" s="1506"/>
      <c r="F38" s="1507">
        <f>SUM(F32:F37)</f>
        <v>274056</v>
      </c>
      <c r="G38" s="1508"/>
      <c r="H38" s="1509"/>
      <c r="I38" s="1510"/>
      <c r="J38" s="1491"/>
      <c r="K38" s="1247"/>
      <c r="L38" s="1247"/>
      <c r="M38" s="1247"/>
      <c r="N38" s="1247"/>
      <c r="O38" s="1247"/>
      <c r="P38" s="1247"/>
      <c r="Q38" s="700"/>
      <c r="R38" s="700"/>
      <c r="S38" s="700"/>
      <c r="T38" s="700"/>
      <c r="U38" s="1328"/>
      <c r="V38" s="1328"/>
      <c r="W38" s="468"/>
    </row>
    <row r="39" spans="1:23" x14ac:dyDescent="0.35">
      <c r="A39" s="700"/>
      <c r="B39" s="700"/>
      <c r="C39" s="700"/>
      <c r="D39" s="1487"/>
      <c r="E39" s="1487"/>
      <c r="F39" s="1489"/>
      <c r="G39" s="1490"/>
      <c r="H39" s="1491"/>
      <c r="I39" s="700"/>
      <c r="J39" s="1491"/>
      <c r="K39" s="1247"/>
      <c r="L39" s="1247"/>
      <c r="M39" s="1247"/>
      <c r="N39" s="1247"/>
      <c r="O39" s="1247"/>
      <c r="P39" s="1247"/>
      <c r="Q39" s="700"/>
      <c r="R39" s="700"/>
      <c r="S39" s="700"/>
      <c r="T39" s="700"/>
      <c r="U39" s="1328"/>
      <c r="V39" s="1328"/>
      <c r="W39" s="468"/>
    </row>
    <row r="40" spans="1:23" ht="15" customHeight="1" x14ac:dyDescent="0.35">
      <c r="A40" s="1558"/>
      <c r="B40" s="1558"/>
      <c r="C40" s="1558"/>
      <c r="D40" s="700"/>
      <c r="E40" s="700"/>
      <c r="F40" s="1489"/>
      <c r="G40" s="1492"/>
      <c r="H40" s="1493"/>
      <c r="I40" s="1494"/>
      <c r="J40" s="1494"/>
      <c r="K40" s="1403"/>
      <c r="L40" s="1403"/>
      <c r="M40" s="1403"/>
      <c r="N40" s="1247"/>
      <c r="O40" s="1247"/>
      <c r="P40" s="1247"/>
      <c r="Q40" s="700"/>
      <c r="R40" s="700"/>
      <c r="S40" s="700"/>
      <c r="T40" s="700"/>
      <c r="U40" s="1557"/>
      <c r="V40" s="1557"/>
      <c r="W40" s="468"/>
    </row>
    <row r="41" spans="1:23" ht="15" customHeight="1" x14ac:dyDescent="0.35">
      <c r="A41" s="700"/>
      <c r="B41" s="700"/>
      <c r="C41" s="700"/>
      <c r="D41" s="700"/>
      <c r="E41" s="1487"/>
      <c r="F41" s="1489"/>
      <c r="G41" s="1492"/>
      <c r="H41" s="1491"/>
      <c r="I41" s="700"/>
      <c r="J41" s="700"/>
      <c r="K41" s="1247"/>
      <c r="L41" s="1247"/>
      <c r="M41" s="1247"/>
      <c r="N41" s="1247"/>
      <c r="O41" s="1247"/>
      <c r="P41" s="1247"/>
      <c r="Q41" s="700"/>
      <c r="R41" s="700"/>
      <c r="S41" s="700"/>
      <c r="T41" s="700"/>
      <c r="U41" s="949"/>
      <c r="V41" s="949"/>
      <c r="W41" s="468"/>
    </row>
    <row r="42" spans="1:23" ht="22.5" customHeight="1" x14ac:dyDescent="0.35">
      <c r="A42" s="468"/>
      <c r="B42" s="468"/>
      <c r="C42" s="468"/>
      <c r="D42" s="468"/>
      <c r="E42" s="1494"/>
      <c r="F42" s="1489"/>
      <c r="G42" s="1495"/>
      <c r="H42" s="1491"/>
      <c r="I42" s="468"/>
      <c r="J42" s="468"/>
      <c r="K42" s="420"/>
      <c r="L42" s="420"/>
      <c r="M42" s="1376"/>
      <c r="N42" s="420"/>
      <c r="O42" s="420"/>
      <c r="P42" s="420"/>
      <c r="Q42" s="468"/>
      <c r="R42" s="1340"/>
      <c r="S42" s="468"/>
      <c r="T42" s="468"/>
      <c r="U42" s="468"/>
      <c r="V42" s="468"/>
      <c r="W42" s="468"/>
    </row>
    <row r="43" spans="1:23" ht="15.5" x14ac:dyDescent="0.35">
      <c r="A43" s="468"/>
      <c r="B43" s="468"/>
      <c r="C43" s="468"/>
      <c r="D43" s="468"/>
      <c r="E43" s="468"/>
      <c r="F43" s="1496"/>
      <c r="G43" s="1497"/>
      <c r="H43" s="1498"/>
      <c r="I43" s="468"/>
      <c r="J43" s="468"/>
      <c r="K43" s="420"/>
      <c r="L43" s="420"/>
      <c r="M43" s="420"/>
      <c r="N43" s="420"/>
      <c r="O43" s="420"/>
      <c r="P43" s="420"/>
      <c r="Q43" s="468"/>
      <c r="R43" s="468"/>
      <c r="S43" s="468"/>
      <c r="T43" s="468"/>
      <c r="U43" s="468"/>
      <c r="V43" s="468"/>
      <c r="W43" s="468"/>
    </row>
    <row r="44" spans="1:23" x14ac:dyDescent="0.35">
      <c r="A44" s="468"/>
      <c r="B44" s="468"/>
      <c r="C44" s="468"/>
      <c r="D44" s="468"/>
      <c r="E44" s="468"/>
      <c r="F44" s="468"/>
      <c r="G44" s="468"/>
      <c r="H44" s="468"/>
      <c r="I44" s="468"/>
      <c r="J44" s="468"/>
      <c r="K44" s="420"/>
      <c r="L44" s="420"/>
      <c r="M44" s="420"/>
      <c r="N44" s="420"/>
      <c r="O44" s="420"/>
      <c r="P44" s="420"/>
      <c r="Q44" s="468"/>
      <c r="R44" s="468"/>
      <c r="S44" s="468"/>
      <c r="T44" s="468"/>
      <c r="U44" s="468"/>
      <c r="V44" s="468"/>
      <c r="W44" s="468"/>
    </row>
    <row r="45" spans="1:23" ht="15.5" x14ac:dyDescent="0.35">
      <c r="A45" s="468"/>
      <c r="B45" s="468"/>
      <c r="C45" s="468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68"/>
      <c r="R45" s="1511"/>
      <c r="S45" s="1511"/>
      <c r="T45" s="1511"/>
      <c r="U45" s="1511"/>
      <c r="V45" s="468"/>
      <c r="W45" s="468"/>
    </row>
    <row r="46" spans="1:23" ht="15.5" x14ac:dyDescent="0.35">
      <c r="A46" s="468"/>
      <c r="B46" s="468"/>
      <c r="C46" s="468"/>
      <c r="D46" s="420"/>
      <c r="E46" s="420"/>
      <c r="F46" s="420"/>
      <c r="G46" s="1305"/>
      <c r="H46" s="631"/>
      <c r="I46" s="420"/>
      <c r="J46" s="420"/>
      <c r="K46" s="420"/>
      <c r="L46" s="420"/>
      <c r="M46" s="420"/>
      <c r="N46" s="420"/>
      <c r="O46" s="420"/>
      <c r="P46" s="420"/>
      <c r="Q46" s="468"/>
      <c r="R46" s="1325"/>
      <c r="S46" s="1325"/>
      <c r="T46" s="1325"/>
      <c r="U46" s="1325"/>
      <c r="V46" s="468"/>
      <c r="W46" s="468"/>
    </row>
    <row r="47" spans="1:23" ht="15.5" x14ac:dyDescent="0.35">
      <c r="A47" s="468"/>
      <c r="B47" s="468"/>
      <c r="C47" s="468"/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68"/>
      <c r="R47" s="1511"/>
      <c r="S47" s="1511"/>
      <c r="T47" s="1511"/>
      <c r="U47" s="1511"/>
      <c r="V47" s="468"/>
      <c r="W47" s="468"/>
    </row>
    <row r="48" spans="1:23" x14ac:dyDescent="0.35">
      <c r="A48" s="468"/>
      <c r="B48" s="468"/>
      <c r="C48" s="468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68"/>
      <c r="R48" s="468"/>
      <c r="S48" s="468"/>
      <c r="T48" s="468"/>
      <c r="U48" s="468"/>
      <c r="V48" s="468"/>
      <c r="W48" s="468"/>
    </row>
    <row r="49" spans="11:12" x14ac:dyDescent="0.35">
      <c r="K49" s="420"/>
    </row>
    <row r="50" spans="11:12" x14ac:dyDescent="0.35">
      <c r="K50" s="420"/>
    </row>
    <row r="51" spans="11:12" x14ac:dyDescent="0.35">
      <c r="K51" s="420"/>
    </row>
    <row r="52" spans="11:12" x14ac:dyDescent="0.35">
      <c r="K52" s="420"/>
    </row>
    <row r="53" spans="11:12" x14ac:dyDescent="0.35">
      <c r="K53" s="420"/>
    </row>
    <row r="54" spans="11:12" x14ac:dyDescent="0.35">
      <c r="K54" s="420"/>
    </row>
    <row r="55" spans="11:12" x14ac:dyDescent="0.35">
      <c r="K55" s="420"/>
    </row>
    <row r="56" spans="11:12" x14ac:dyDescent="0.35">
      <c r="K56" s="420"/>
    </row>
    <row r="57" spans="11:12" x14ac:dyDescent="0.35">
      <c r="K57" s="420"/>
    </row>
    <row r="58" spans="11:12" x14ac:dyDescent="0.35">
      <c r="K58" s="420"/>
      <c r="L58" s="465"/>
    </row>
  </sheetData>
  <sheetProtection algorithmName="SHA-512" hashValue="Pd1Y/FEKElWFzPeq4k0YlrJuxDxdLoxUhN6C4nMjT2mSuFpJqvBOq6/LFBjDhvxEnFsAWZYf4TQielr71JE5zw==" saltValue="dGxztbOfNjKU2oGAtIfdUA==" spinCount="100000" sheet="1" objects="1" scenarios="1" selectLockedCells="1" selectUnlockedCells="1"/>
  <mergeCells count="30">
    <mergeCell ref="R45:U45"/>
    <mergeCell ref="R47:U47"/>
    <mergeCell ref="U40:V40"/>
    <mergeCell ref="A32:C32"/>
    <mergeCell ref="A40:C40"/>
    <mergeCell ref="R33:U33"/>
    <mergeCell ref="R35:U35"/>
    <mergeCell ref="B26:C26"/>
    <mergeCell ref="D9:H9"/>
    <mergeCell ref="I9:L9"/>
    <mergeCell ref="M9:P9"/>
    <mergeCell ref="Q9:T9"/>
    <mergeCell ref="N10:N11"/>
    <mergeCell ref="O10:P10"/>
    <mergeCell ref="Q10:Q11"/>
    <mergeCell ref="S10:T10"/>
    <mergeCell ref="B14:C14"/>
    <mergeCell ref="U9:V9"/>
    <mergeCell ref="E10:F10"/>
    <mergeCell ref="G10:H10"/>
    <mergeCell ref="J10:J11"/>
    <mergeCell ref="K10:L10"/>
    <mergeCell ref="M10:M11"/>
    <mergeCell ref="A8:M8"/>
    <mergeCell ref="U8:V8"/>
    <mergeCell ref="A1:G1"/>
    <mergeCell ref="A2:V2"/>
    <mergeCell ref="A4:V4"/>
    <mergeCell ref="A5:V5"/>
    <mergeCell ref="A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7"/>
  <sheetViews>
    <sheetView workbookViewId="0">
      <selection activeCell="S14" sqref="S14"/>
    </sheetView>
  </sheetViews>
  <sheetFormatPr defaultRowHeight="14.5" x14ac:dyDescent="0.35"/>
  <cols>
    <col min="2" max="2" width="8.54296875" customWidth="1"/>
    <col min="3" max="3" width="8.453125" customWidth="1"/>
    <col min="4" max="4" width="7.453125" customWidth="1"/>
    <col min="5" max="5" width="8.1796875" customWidth="1"/>
    <col min="6" max="6" width="7.81640625" customWidth="1"/>
    <col min="8" max="8" width="8.453125" customWidth="1"/>
    <col min="10" max="10" width="10.81640625" bestFit="1" customWidth="1"/>
  </cols>
  <sheetData>
    <row r="1" spans="1:19" x14ac:dyDescent="0.35">
      <c r="A1" s="185" t="s">
        <v>236</v>
      </c>
      <c r="B1" s="185"/>
      <c r="C1" s="185"/>
      <c r="D1" s="185"/>
      <c r="E1" s="16"/>
      <c r="F1" s="16"/>
      <c r="G1" s="16"/>
      <c r="H1" s="880"/>
    </row>
    <row r="2" spans="1:19" x14ac:dyDescent="0.35">
      <c r="A2" s="185"/>
      <c r="B2" s="185"/>
      <c r="C2" s="185"/>
      <c r="D2" s="185"/>
      <c r="E2" s="16"/>
      <c r="F2" s="16"/>
      <c r="G2" s="16"/>
      <c r="H2" s="880"/>
    </row>
    <row r="3" spans="1:19" x14ac:dyDescent="0.35">
      <c r="A3" s="1665"/>
      <c r="B3" s="1665"/>
      <c r="C3" s="1665"/>
      <c r="D3" s="1665"/>
      <c r="E3" s="1665"/>
      <c r="F3" s="1665"/>
      <c r="G3" s="1665"/>
      <c r="H3" s="78"/>
    </row>
    <row r="4" spans="1:19" x14ac:dyDescent="0.35">
      <c r="A4" s="186" t="s">
        <v>558</v>
      </c>
      <c r="B4" s="186"/>
      <c r="C4" s="186"/>
      <c r="D4" s="186"/>
      <c r="E4" s="878"/>
      <c r="F4" s="878"/>
      <c r="G4" s="878"/>
      <c r="H4" s="880"/>
    </row>
    <row r="5" spans="1:19" x14ac:dyDescent="0.35">
      <c r="A5" s="186"/>
      <c r="B5" s="186"/>
      <c r="C5" s="186"/>
      <c r="D5" s="186"/>
      <c r="E5" s="878"/>
      <c r="F5" s="878"/>
      <c r="G5" s="878"/>
      <c r="H5" s="880"/>
    </row>
    <row r="6" spans="1:19" x14ac:dyDescent="0.35">
      <c r="A6" s="186"/>
      <c r="B6" s="186"/>
      <c r="C6" s="186"/>
      <c r="D6" s="186"/>
      <c r="E6" s="878"/>
      <c r="F6" s="878"/>
      <c r="G6" s="878"/>
      <c r="H6" s="880"/>
    </row>
    <row r="7" spans="1:19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9" x14ac:dyDescent="0.35">
      <c r="A8" s="911"/>
      <c r="B8" s="911"/>
      <c r="C8" s="911"/>
      <c r="D8" s="911"/>
      <c r="E8" s="911"/>
      <c r="F8" s="911"/>
      <c r="G8" s="911"/>
      <c r="H8" s="911"/>
      <c r="I8" s="911"/>
      <c r="J8" s="911"/>
    </row>
    <row r="9" spans="1:19" ht="15" thickBot="1" x14ac:dyDescent="0.4">
      <c r="A9" s="201"/>
      <c r="B9" s="201"/>
      <c r="C9" s="201"/>
      <c r="D9" s="201"/>
      <c r="E9" s="201"/>
      <c r="F9" s="201"/>
      <c r="G9" s="201"/>
      <c r="H9" s="201"/>
      <c r="I9" s="201"/>
      <c r="J9" s="201"/>
    </row>
    <row r="10" spans="1:19" ht="15" thickBot="1" x14ac:dyDescent="0.4">
      <c r="A10" s="1677" t="s">
        <v>232</v>
      </c>
      <c r="B10" s="1678"/>
      <c r="C10" s="1678"/>
      <c r="D10" s="1679"/>
      <c r="E10" s="1666" t="s">
        <v>220</v>
      </c>
      <c r="F10" s="1667"/>
      <c r="G10" s="1667"/>
      <c r="H10" s="1667"/>
      <c r="I10" s="1667"/>
      <c r="J10" s="1668"/>
    </row>
    <row r="11" spans="1:19" x14ac:dyDescent="0.35">
      <c r="A11" s="1680" t="s">
        <v>551</v>
      </c>
      <c r="B11" s="1681"/>
      <c r="C11" s="1681"/>
      <c r="D11" s="1682"/>
      <c r="E11" s="1680" t="s">
        <v>395</v>
      </c>
      <c r="F11" s="1681"/>
      <c r="G11" s="1681"/>
      <c r="H11" s="1681"/>
      <c r="I11" s="1681"/>
      <c r="J11" s="1682"/>
    </row>
    <row r="12" spans="1:19" ht="15" thickBot="1" x14ac:dyDescent="0.4">
      <c r="A12" s="1683"/>
      <c r="B12" s="1684"/>
      <c r="C12" s="1684"/>
      <c r="D12" s="1685"/>
      <c r="E12" s="1683"/>
      <c r="F12" s="1684"/>
      <c r="G12" s="1684"/>
      <c r="H12" s="1684"/>
      <c r="I12" s="1684"/>
      <c r="J12" s="1685"/>
    </row>
    <row r="13" spans="1:19" x14ac:dyDescent="0.35">
      <c r="A13" s="875"/>
      <c r="B13" s="875"/>
      <c r="C13" s="875"/>
      <c r="D13" s="875"/>
      <c r="E13" s="875"/>
      <c r="F13" s="875"/>
      <c r="G13" s="875"/>
      <c r="H13" s="875"/>
      <c r="I13" s="875"/>
      <c r="J13" s="875"/>
    </row>
    <row r="14" spans="1:19" x14ac:dyDescent="0.35">
      <c r="A14" s="875"/>
      <c r="B14" s="875"/>
      <c r="C14" s="875"/>
      <c r="D14" s="875"/>
      <c r="E14" s="875"/>
      <c r="F14" s="875"/>
      <c r="G14" s="875"/>
      <c r="H14" s="875"/>
      <c r="I14" s="875"/>
      <c r="J14" s="875"/>
      <c r="S14" t="s">
        <v>878</v>
      </c>
    </row>
    <row r="15" spans="1:19" ht="15" thickBot="1" x14ac:dyDescent="0.4">
      <c r="A15" s="878"/>
      <c r="B15" s="878"/>
      <c r="C15" s="878"/>
      <c r="D15" s="878"/>
      <c r="E15" s="878"/>
      <c r="F15" s="878"/>
      <c r="G15" s="878"/>
      <c r="H15" s="878"/>
      <c r="I15" s="878"/>
      <c r="J15" s="878"/>
    </row>
    <row r="16" spans="1:19" ht="26" x14ac:dyDescent="0.35">
      <c r="A16" s="876" t="s">
        <v>42</v>
      </c>
      <c r="B16" s="1700" t="s">
        <v>231</v>
      </c>
      <c r="C16" s="1700"/>
      <c r="D16" s="1700"/>
      <c r="E16" s="1700"/>
      <c r="F16" s="1700"/>
      <c r="G16" s="1700"/>
      <c r="H16" s="1700"/>
      <c r="I16" s="1669" t="s">
        <v>339</v>
      </c>
      <c r="J16" s="1671" t="s">
        <v>233</v>
      </c>
    </row>
    <row r="17" spans="1:10" ht="15" thickBot="1" x14ac:dyDescent="0.4">
      <c r="A17" s="877" t="s">
        <v>43</v>
      </c>
      <c r="B17" s="879" t="s">
        <v>44</v>
      </c>
      <c r="C17" s="879" t="s">
        <v>44</v>
      </c>
      <c r="D17" s="879" t="s">
        <v>44</v>
      </c>
      <c r="E17" s="879" t="s">
        <v>44</v>
      </c>
      <c r="F17" s="879" t="s">
        <v>44</v>
      </c>
      <c r="G17" s="879" t="s">
        <v>44</v>
      </c>
      <c r="H17" s="879" t="s">
        <v>8</v>
      </c>
      <c r="I17" s="1670"/>
      <c r="J17" s="1672"/>
    </row>
    <row r="18" spans="1:10" x14ac:dyDescent="0.35">
      <c r="A18" s="567"/>
      <c r="B18" s="538"/>
      <c r="C18" s="411"/>
      <c r="D18" s="411"/>
      <c r="E18" s="411"/>
      <c r="F18" s="411"/>
      <c r="G18" s="411"/>
      <c r="H18" s="412"/>
      <c r="I18" s="575"/>
      <c r="J18" s="741"/>
    </row>
    <row r="19" spans="1:10" x14ac:dyDescent="0.35">
      <c r="A19" s="567"/>
      <c r="B19" s="538"/>
      <c r="C19" s="411"/>
      <c r="D19" s="411"/>
      <c r="E19" s="411"/>
      <c r="F19" s="411"/>
      <c r="G19" s="411"/>
      <c r="H19" s="412"/>
      <c r="I19" s="575"/>
      <c r="J19" s="396"/>
    </row>
    <row r="20" spans="1:10" x14ac:dyDescent="0.35">
      <c r="A20" s="567"/>
      <c r="B20" s="538"/>
      <c r="C20" s="411"/>
      <c r="D20" s="411"/>
      <c r="E20" s="411"/>
      <c r="F20" s="411"/>
      <c r="G20" s="411"/>
      <c r="H20" s="412"/>
      <c r="I20" s="575"/>
      <c r="J20" s="396"/>
    </row>
    <row r="21" spans="1:10" x14ac:dyDescent="0.35">
      <c r="A21" s="567"/>
      <c r="B21" s="538"/>
      <c r="C21" s="411"/>
      <c r="D21" s="411"/>
      <c r="E21" s="411"/>
      <c r="F21" s="411"/>
      <c r="G21" s="411"/>
      <c r="H21" s="412"/>
      <c r="I21" s="575"/>
      <c r="J21" s="396"/>
    </row>
    <row r="22" spans="1:10" x14ac:dyDescent="0.35">
      <c r="A22" s="567"/>
      <c r="B22" s="538"/>
      <c r="C22" s="411"/>
      <c r="D22" s="411"/>
      <c r="E22" s="411"/>
      <c r="F22" s="411"/>
      <c r="G22" s="411"/>
      <c r="H22" s="412"/>
      <c r="I22" s="575"/>
      <c r="J22" s="396"/>
    </row>
    <row r="23" spans="1:10" x14ac:dyDescent="0.35">
      <c r="A23" s="567"/>
      <c r="B23" s="538"/>
      <c r="C23" s="411"/>
      <c r="D23" s="411"/>
      <c r="E23" s="411"/>
      <c r="F23" s="411"/>
      <c r="G23" s="411"/>
      <c r="H23" s="412"/>
      <c r="I23" s="575"/>
      <c r="J23" s="396"/>
    </row>
    <row r="24" spans="1:10" x14ac:dyDescent="0.35">
      <c r="A24" s="567"/>
      <c r="B24" s="538"/>
      <c r="C24" s="411"/>
      <c r="D24" s="411"/>
      <c r="E24" s="411"/>
      <c r="F24" s="411"/>
      <c r="G24" s="411"/>
      <c r="H24" s="412"/>
      <c r="I24" s="575"/>
      <c r="J24" s="396"/>
    </row>
    <row r="25" spans="1:10" x14ac:dyDescent="0.35">
      <c r="A25" s="567"/>
      <c r="B25" s="538"/>
      <c r="C25" s="411"/>
      <c r="D25" s="411"/>
      <c r="E25" s="411"/>
      <c r="F25" s="411"/>
      <c r="G25" s="411"/>
      <c r="H25" s="412"/>
      <c r="I25" s="575"/>
      <c r="J25" s="396"/>
    </row>
    <row r="26" spans="1:10" x14ac:dyDescent="0.35">
      <c r="A26" s="567"/>
      <c r="B26" s="538"/>
      <c r="C26" s="411"/>
      <c r="D26" s="411"/>
      <c r="E26" s="411"/>
      <c r="F26" s="411"/>
      <c r="G26" s="411"/>
      <c r="H26" s="412"/>
      <c r="I26" s="575"/>
      <c r="J26" s="396"/>
    </row>
    <row r="27" spans="1:10" x14ac:dyDescent="0.35">
      <c r="A27" s="567"/>
      <c r="B27" s="538"/>
      <c r="C27" s="411"/>
      <c r="D27" s="411"/>
      <c r="E27" s="411"/>
      <c r="F27" s="411"/>
      <c r="G27" s="411"/>
      <c r="H27" s="412"/>
      <c r="I27" s="575"/>
      <c r="J27" s="396"/>
    </row>
    <row r="28" spans="1:10" x14ac:dyDescent="0.35">
      <c r="A28" s="567"/>
      <c r="B28" s="538"/>
      <c r="C28" s="411"/>
      <c r="D28" s="411"/>
      <c r="E28" s="411"/>
      <c r="F28" s="411"/>
      <c r="G28" s="411"/>
      <c r="H28" s="412"/>
      <c r="I28" s="575"/>
      <c r="J28" s="396"/>
    </row>
    <row r="29" spans="1:10" x14ac:dyDescent="0.35">
      <c r="A29" s="567"/>
      <c r="B29" s="538"/>
      <c r="C29" s="411"/>
      <c r="D29" s="411"/>
      <c r="E29" s="411"/>
      <c r="F29" s="411"/>
      <c r="G29" s="411"/>
      <c r="H29" s="412"/>
      <c r="I29" s="575"/>
      <c r="J29" s="396"/>
    </row>
    <row r="30" spans="1:10" x14ac:dyDescent="0.35">
      <c r="A30" s="567"/>
      <c r="B30" s="538"/>
      <c r="C30" s="411"/>
      <c r="D30" s="411"/>
      <c r="E30" s="411"/>
      <c r="F30" s="411"/>
      <c r="G30" s="411"/>
      <c r="H30" s="412"/>
      <c r="I30" s="575"/>
      <c r="J30" s="396"/>
    </row>
    <row r="31" spans="1:10" x14ac:dyDescent="0.35">
      <c r="A31" s="567"/>
      <c r="B31" s="538"/>
      <c r="C31" s="411"/>
      <c r="D31" s="411"/>
      <c r="E31" s="411"/>
      <c r="F31" s="411"/>
      <c r="G31" s="411"/>
      <c r="H31" s="412"/>
      <c r="I31" s="575"/>
      <c r="J31" s="396"/>
    </row>
    <row r="32" spans="1:10" x14ac:dyDescent="0.35">
      <c r="A32" s="567"/>
      <c r="B32" s="538"/>
      <c r="C32" s="411"/>
      <c r="D32" s="411"/>
      <c r="E32" s="411"/>
      <c r="F32" s="411"/>
      <c r="G32" s="411"/>
      <c r="H32" s="412"/>
      <c r="I32" s="575"/>
      <c r="J32" s="396"/>
    </row>
    <row r="33" spans="1:10" x14ac:dyDescent="0.35">
      <c r="A33" s="567"/>
      <c r="B33" s="538"/>
      <c r="C33" s="411"/>
      <c r="D33" s="411"/>
      <c r="E33" s="411"/>
      <c r="F33" s="411"/>
      <c r="G33" s="411"/>
      <c r="H33" s="412"/>
      <c r="I33" s="575"/>
      <c r="J33" s="396"/>
    </row>
    <row r="34" spans="1:10" ht="15" thickBot="1" x14ac:dyDescent="0.4">
      <c r="A34" s="567"/>
      <c r="B34" s="538"/>
      <c r="C34" s="411"/>
      <c r="D34" s="411"/>
      <c r="E34" s="411"/>
      <c r="F34" s="411"/>
      <c r="G34" s="411"/>
      <c r="H34" s="412"/>
      <c r="I34" s="575"/>
      <c r="J34" s="396"/>
    </row>
    <row r="35" spans="1:10" ht="15" thickBot="1" x14ac:dyDescent="0.4">
      <c r="A35" s="576" t="s">
        <v>8</v>
      </c>
      <c r="B35" s="577"/>
      <c r="C35" s="577"/>
      <c r="D35" s="577"/>
      <c r="E35" s="577"/>
      <c r="F35" s="577"/>
      <c r="G35" s="577"/>
      <c r="H35" s="577"/>
      <c r="I35" s="577">
        <f>SUM(I18:I33)</f>
        <v>0</v>
      </c>
      <c r="J35" s="578">
        <f>SUM(J18:J34)</f>
        <v>0</v>
      </c>
    </row>
    <row r="43" spans="1:10" x14ac:dyDescent="0.35">
      <c r="A43" s="72" t="s">
        <v>757</v>
      </c>
      <c r="B43" s="72"/>
      <c r="C43" s="72"/>
      <c r="D43" s="72"/>
      <c r="E43" s="880"/>
      <c r="G43" s="880"/>
      <c r="I43" s="1533" t="s">
        <v>627</v>
      </c>
      <c r="J43" s="1533"/>
    </row>
    <row r="44" spans="1:10" x14ac:dyDescent="0.35">
      <c r="A44" s="72"/>
      <c r="B44" s="72"/>
      <c r="C44" s="72"/>
      <c r="D44" s="72"/>
      <c r="E44" s="1188"/>
      <c r="G44" s="1188"/>
      <c r="I44" s="1179"/>
      <c r="J44" s="1179"/>
    </row>
    <row r="45" spans="1:10" x14ac:dyDescent="0.35">
      <c r="A45" s="880"/>
      <c r="B45" s="880"/>
      <c r="C45" s="880"/>
      <c r="D45" s="880"/>
      <c r="E45" s="880"/>
      <c r="G45" s="880"/>
      <c r="I45" s="1673" t="s">
        <v>647</v>
      </c>
      <c r="J45" s="1673"/>
    </row>
    <row r="46" spans="1:10" x14ac:dyDescent="0.35">
      <c r="A46" s="880"/>
      <c r="B46" s="880"/>
      <c r="C46" s="880"/>
      <c r="D46" s="880"/>
      <c r="E46" s="880"/>
      <c r="G46" s="71"/>
      <c r="I46" s="1673"/>
      <c r="J46" s="1673"/>
    </row>
    <row r="47" spans="1:10" x14ac:dyDescent="0.35">
      <c r="A47" s="880"/>
      <c r="B47" s="880"/>
      <c r="C47" s="880"/>
      <c r="D47" s="880"/>
      <c r="E47" s="880"/>
      <c r="G47" s="71"/>
      <c r="I47" s="1673"/>
      <c r="J47" s="1673"/>
    </row>
  </sheetData>
  <sheetProtection algorithmName="SHA-512" hashValue="Ln11sMnxzYCabH+tfOuswOKX63i/HkPdCNQy8LWIzm6URKG4B1zaMnsJ0HG/5nIdfpFIyxPtvupl48vXKGeH6g==" saltValue="c8IblAI17Ovpu+pUIVmTqA==" spinCount="100000" sheet="1" objects="1" scenarios="1" selectLockedCells="1" selectUnlockedCells="1"/>
  <mergeCells count="13">
    <mergeCell ref="I47:J47"/>
    <mergeCell ref="B16:H16"/>
    <mergeCell ref="I16:I17"/>
    <mergeCell ref="J16:J17"/>
    <mergeCell ref="I43:J43"/>
    <mergeCell ref="I45:J45"/>
    <mergeCell ref="I46:J46"/>
    <mergeCell ref="A3:G3"/>
    <mergeCell ref="A7:J7"/>
    <mergeCell ref="A10:D10"/>
    <mergeCell ref="E10:J10"/>
    <mergeCell ref="A11:D12"/>
    <mergeCell ref="E11:J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topLeftCell="A7" workbookViewId="0">
      <selection activeCell="M39" sqref="M39"/>
    </sheetView>
  </sheetViews>
  <sheetFormatPr defaultRowHeight="14.5" x14ac:dyDescent="0.35"/>
  <cols>
    <col min="2" max="2" width="7.81640625" customWidth="1"/>
    <col min="3" max="3" width="7.1796875" customWidth="1"/>
    <col min="4" max="4" width="7.81640625" customWidth="1"/>
    <col min="5" max="5" width="7.1796875" customWidth="1"/>
    <col min="6" max="6" width="7" customWidth="1"/>
    <col min="7" max="7" width="7.1796875" customWidth="1"/>
    <col min="8" max="8" width="7.54296875" customWidth="1"/>
    <col min="9" max="9" width="12.81640625" bestFit="1" customWidth="1"/>
    <col min="10" max="10" width="13.453125" bestFit="1" customWidth="1"/>
    <col min="11" max="11" width="10.1796875" bestFit="1" customWidth="1"/>
    <col min="13" max="13" width="10.1796875" bestFit="1" customWidth="1"/>
  </cols>
  <sheetData>
    <row r="1" spans="1:12" x14ac:dyDescent="0.35">
      <c r="A1" s="185" t="s">
        <v>236</v>
      </c>
      <c r="B1" s="185"/>
      <c r="C1" s="185"/>
      <c r="D1" s="185"/>
      <c r="E1" s="16"/>
      <c r="F1" s="16"/>
      <c r="G1" s="16"/>
      <c r="H1" s="409"/>
    </row>
    <row r="2" spans="1:12" x14ac:dyDescent="0.35">
      <c r="A2" s="185"/>
      <c r="B2" s="185"/>
      <c r="C2" s="185"/>
      <c r="D2" s="185"/>
      <c r="E2" s="16"/>
      <c r="F2" s="16"/>
      <c r="G2" s="16"/>
      <c r="H2" s="555"/>
    </row>
    <row r="3" spans="1:12" x14ac:dyDescent="0.35">
      <c r="A3" s="1665"/>
      <c r="B3" s="1665"/>
      <c r="C3" s="1665"/>
      <c r="D3" s="1665"/>
      <c r="E3" s="1665"/>
      <c r="F3" s="1665"/>
      <c r="G3" s="1665"/>
      <c r="H3" s="78"/>
    </row>
    <row r="4" spans="1:12" x14ac:dyDescent="0.35">
      <c r="A4" s="186" t="s">
        <v>558</v>
      </c>
      <c r="B4" s="186"/>
      <c r="C4" s="186"/>
      <c r="D4" s="186"/>
      <c r="E4" s="408"/>
      <c r="F4" s="408"/>
      <c r="G4" s="408"/>
      <c r="H4" s="409"/>
    </row>
    <row r="5" spans="1:12" x14ac:dyDescent="0.35">
      <c r="A5" s="186"/>
      <c r="B5" s="186"/>
      <c r="C5" s="186"/>
      <c r="D5" s="186"/>
      <c r="E5" s="408"/>
      <c r="F5" s="408"/>
      <c r="G5" s="408"/>
      <c r="H5" s="409"/>
    </row>
    <row r="6" spans="1:12" x14ac:dyDescent="0.35">
      <c r="A6" s="186"/>
      <c r="B6" s="186"/>
      <c r="C6" s="186"/>
      <c r="D6" s="186"/>
      <c r="E6" s="408"/>
      <c r="F6" s="408"/>
      <c r="G6" s="408"/>
      <c r="H6" s="409"/>
    </row>
    <row r="7" spans="1:12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2" ht="15" thickBot="1" x14ac:dyDescent="0.4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2" ht="15" thickBot="1" x14ac:dyDescent="0.4">
      <c r="A9" s="1677" t="s">
        <v>232</v>
      </c>
      <c r="B9" s="1678"/>
      <c r="C9" s="1678"/>
      <c r="D9" s="1679"/>
      <c r="E9" s="1666" t="s">
        <v>220</v>
      </c>
      <c r="F9" s="1667"/>
      <c r="G9" s="1667"/>
      <c r="H9" s="1667"/>
      <c r="I9" s="1667"/>
      <c r="J9" s="1668"/>
    </row>
    <row r="10" spans="1:12" x14ac:dyDescent="0.35">
      <c r="A10" s="1680" t="s">
        <v>396</v>
      </c>
      <c r="B10" s="1681"/>
      <c r="C10" s="1681"/>
      <c r="D10" s="1682"/>
      <c r="E10" s="1680" t="s">
        <v>699</v>
      </c>
      <c r="F10" s="1681"/>
      <c r="G10" s="1681"/>
      <c r="H10" s="1681"/>
      <c r="I10" s="1681"/>
      <c r="J10" s="1682"/>
    </row>
    <row r="11" spans="1:12" ht="15" thickBot="1" x14ac:dyDescent="0.4">
      <c r="A11" s="1683"/>
      <c r="B11" s="1684"/>
      <c r="C11" s="1684"/>
      <c r="D11" s="1685"/>
      <c r="E11" s="1683"/>
      <c r="F11" s="1684"/>
      <c r="G11" s="1684"/>
      <c r="H11" s="1684"/>
      <c r="I11" s="1684"/>
      <c r="J11" s="1685"/>
    </row>
    <row r="12" spans="1:12" x14ac:dyDescent="0.35">
      <c r="A12" s="415"/>
      <c r="B12" s="415"/>
      <c r="C12" s="415"/>
      <c r="D12" s="415"/>
      <c r="E12" s="415"/>
      <c r="F12" s="415"/>
      <c r="G12" s="415"/>
      <c r="H12" s="415"/>
      <c r="I12" s="415"/>
      <c r="J12" s="415"/>
    </row>
    <row r="13" spans="1:12" ht="15" thickBot="1" x14ac:dyDescent="0.4">
      <c r="A13" s="408"/>
      <c r="B13" s="408"/>
      <c r="C13" s="408"/>
      <c r="D13" s="408"/>
      <c r="E13" s="408"/>
      <c r="F13" s="408"/>
      <c r="G13" s="408"/>
      <c r="H13" s="408"/>
      <c r="I13" s="408"/>
      <c r="J13" s="408"/>
    </row>
    <row r="14" spans="1:12" ht="26" x14ac:dyDescent="0.35">
      <c r="A14" s="564" t="s">
        <v>42</v>
      </c>
      <c r="B14" s="1700" t="s">
        <v>231</v>
      </c>
      <c r="C14" s="1700"/>
      <c r="D14" s="1700"/>
      <c r="E14" s="1700"/>
      <c r="F14" s="1700"/>
      <c r="G14" s="1700"/>
      <c r="H14" s="1700"/>
      <c r="I14" s="1669" t="s">
        <v>339</v>
      </c>
      <c r="J14" s="1671" t="s">
        <v>233</v>
      </c>
    </row>
    <row r="15" spans="1:12" ht="15" thickBot="1" x14ac:dyDescent="0.4">
      <c r="A15" s="571" t="s">
        <v>43</v>
      </c>
      <c r="B15" s="572" t="s">
        <v>44</v>
      </c>
      <c r="C15" s="572" t="s">
        <v>44</v>
      </c>
      <c r="D15" s="572" t="s">
        <v>44</v>
      </c>
      <c r="E15" s="572" t="s">
        <v>44</v>
      </c>
      <c r="F15" s="572" t="s">
        <v>44</v>
      </c>
      <c r="G15" s="572" t="s">
        <v>44</v>
      </c>
      <c r="H15" s="572" t="s">
        <v>8</v>
      </c>
      <c r="I15" s="1670"/>
      <c r="J15" s="1672"/>
    </row>
    <row r="16" spans="1:12" x14ac:dyDescent="0.35">
      <c r="A16" s="567">
        <v>21</v>
      </c>
      <c r="B16" s="538"/>
      <c r="C16" s="411"/>
      <c r="D16" s="411"/>
      <c r="E16" s="411"/>
      <c r="F16" s="411"/>
      <c r="G16" s="411"/>
      <c r="H16" s="412"/>
      <c r="I16" s="575"/>
      <c r="J16" s="396">
        <v>289370</v>
      </c>
      <c r="K16" s="410"/>
      <c r="L16" s="977"/>
    </row>
    <row r="17" spans="1:13" x14ac:dyDescent="0.35">
      <c r="A17" s="567">
        <v>39</v>
      </c>
      <c r="B17" s="538"/>
      <c r="C17" s="411"/>
      <c r="D17" s="411"/>
      <c r="E17" s="411"/>
      <c r="F17" s="411"/>
      <c r="G17" s="411"/>
      <c r="H17" s="412"/>
      <c r="I17" s="575"/>
      <c r="J17" s="396">
        <v>327974</v>
      </c>
      <c r="K17" s="410"/>
      <c r="L17" s="977"/>
    </row>
    <row r="18" spans="1:13" x14ac:dyDescent="0.35">
      <c r="A18" s="567">
        <v>58</v>
      </c>
      <c r="B18" s="538"/>
      <c r="C18" s="411"/>
      <c r="D18" s="411"/>
      <c r="E18" s="411"/>
      <c r="F18" s="411"/>
      <c r="G18" s="411"/>
      <c r="H18" s="412"/>
      <c r="I18" s="575"/>
      <c r="J18" s="396">
        <v>327974</v>
      </c>
      <c r="K18" s="410"/>
      <c r="L18" s="977"/>
    </row>
    <row r="19" spans="1:13" x14ac:dyDescent="0.35">
      <c r="A19" s="567">
        <v>96</v>
      </c>
      <c r="B19" s="538"/>
      <c r="C19" s="411"/>
      <c r="D19" s="411"/>
      <c r="E19" s="411"/>
      <c r="F19" s="411"/>
      <c r="G19" s="411"/>
      <c r="H19" s="412"/>
      <c r="I19" s="575"/>
      <c r="J19" s="396">
        <v>327974</v>
      </c>
      <c r="K19" s="410"/>
      <c r="L19" s="977"/>
    </row>
    <row r="20" spans="1:13" x14ac:dyDescent="0.35">
      <c r="A20" s="567">
        <v>105</v>
      </c>
      <c r="B20" s="538"/>
      <c r="C20" s="411"/>
      <c r="D20" s="411"/>
      <c r="E20" s="411"/>
      <c r="F20" s="411"/>
      <c r="G20" s="411"/>
      <c r="H20" s="412"/>
      <c r="I20" s="575"/>
      <c r="J20" s="396">
        <v>327974</v>
      </c>
      <c r="K20" s="410"/>
      <c r="L20" s="977"/>
    </row>
    <row r="21" spans="1:13" x14ac:dyDescent="0.35">
      <c r="A21" s="567">
        <v>118</v>
      </c>
      <c r="B21" s="538"/>
      <c r="C21" s="411"/>
      <c r="D21" s="411"/>
      <c r="E21" s="411"/>
      <c r="F21" s="411"/>
      <c r="G21" s="411"/>
      <c r="H21" s="412"/>
      <c r="I21" s="575"/>
      <c r="J21" s="396">
        <v>327974</v>
      </c>
      <c r="K21" s="410"/>
      <c r="L21" s="977"/>
      <c r="M21" s="432"/>
    </row>
    <row r="22" spans="1:13" x14ac:dyDescent="0.35">
      <c r="A22" s="567">
        <v>134</v>
      </c>
      <c r="B22" s="538"/>
      <c r="C22" s="411"/>
      <c r="D22" s="411"/>
      <c r="E22" s="411"/>
      <c r="F22" s="411"/>
      <c r="G22" s="411"/>
      <c r="H22" s="412"/>
      <c r="I22" s="575"/>
      <c r="J22" s="396">
        <v>327974</v>
      </c>
      <c r="K22" s="410"/>
      <c r="L22" s="977"/>
      <c r="M22" s="432"/>
    </row>
    <row r="23" spans="1:13" x14ac:dyDescent="0.35">
      <c r="A23" s="567">
        <v>148</v>
      </c>
      <c r="B23" s="538"/>
      <c r="C23" s="411"/>
      <c r="D23" s="411"/>
      <c r="E23" s="411"/>
      <c r="F23" s="411"/>
      <c r="G23" s="411"/>
      <c r="H23" s="412"/>
      <c r="I23" s="575"/>
      <c r="J23" s="396">
        <v>331048</v>
      </c>
      <c r="K23" s="410"/>
      <c r="L23" s="977"/>
      <c r="M23" s="847"/>
    </row>
    <row r="24" spans="1:13" x14ac:dyDescent="0.35">
      <c r="A24" s="567">
        <v>161</v>
      </c>
      <c r="B24" s="538"/>
      <c r="C24" s="411"/>
      <c r="D24" s="411"/>
      <c r="E24" s="411"/>
      <c r="F24" s="411"/>
      <c r="G24" s="411"/>
      <c r="H24" s="412"/>
      <c r="I24" s="575"/>
      <c r="J24" s="535">
        <v>329511</v>
      </c>
      <c r="K24" s="410"/>
      <c r="L24" s="977"/>
    </row>
    <row r="25" spans="1:13" x14ac:dyDescent="0.35">
      <c r="A25" s="567">
        <v>189</v>
      </c>
      <c r="B25" s="538"/>
      <c r="C25" s="411"/>
      <c r="D25" s="411"/>
      <c r="E25" s="411"/>
      <c r="F25" s="411"/>
      <c r="G25" s="411"/>
      <c r="H25" s="412"/>
      <c r="I25" s="575"/>
      <c r="J25" s="535">
        <v>329511</v>
      </c>
      <c r="K25" s="410"/>
      <c r="L25" s="977"/>
    </row>
    <row r="26" spans="1:13" x14ac:dyDescent="0.35">
      <c r="A26" s="567">
        <v>210</v>
      </c>
      <c r="B26" s="538"/>
      <c r="C26" s="411"/>
      <c r="D26" s="411"/>
      <c r="E26" s="411"/>
      <c r="F26" s="411"/>
      <c r="G26" s="411"/>
      <c r="H26" s="412"/>
      <c r="I26" s="575"/>
      <c r="J26" s="396">
        <v>329511</v>
      </c>
      <c r="K26" s="410"/>
      <c r="L26" s="977"/>
    </row>
    <row r="27" spans="1:13" ht="15" customHeight="1" x14ac:dyDescent="0.35">
      <c r="A27" s="567">
        <v>235</v>
      </c>
      <c r="B27" s="538"/>
      <c r="C27" s="411"/>
      <c r="D27" s="411"/>
      <c r="E27" s="411"/>
      <c r="F27" s="411"/>
      <c r="G27" s="411"/>
      <c r="H27" s="412"/>
      <c r="I27" s="575"/>
      <c r="J27" s="396">
        <v>330926</v>
      </c>
      <c r="L27" s="977"/>
    </row>
    <row r="28" spans="1:13" ht="15" customHeight="1" x14ac:dyDescent="0.35">
      <c r="A28" s="567"/>
      <c r="B28" s="538"/>
      <c r="C28" s="411"/>
      <c r="D28" s="411"/>
      <c r="E28" s="411"/>
      <c r="F28" s="411"/>
      <c r="G28" s="411"/>
      <c r="H28" s="412"/>
      <c r="I28" s="575"/>
      <c r="J28" s="396"/>
      <c r="L28" s="977"/>
    </row>
    <row r="29" spans="1:13" ht="15" customHeight="1" thickBot="1" x14ac:dyDescent="0.4">
      <c r="A29" s="567"/>
      <c r="B29" s="538"/>
      <c r="C29" s="411"/>
      <c r="D29" s="411"/>
      <c r="E29" s="411"/>
      <c r="F29" s="411"/>
      <c r="G29" s="411"/>
      <c r="H29" s="412"/>
      <c r="I29" s="575"/>
      <c r="J29" s="570"/>
      <c r="L29" s="977"/>
    </row>
    <row r="30" spans="1:13" ht="15" thickBot="1" x14ac:dyDescent="0.4">
      <c r="A30" s="576" t="s">
        <v>8</v>
      </c>
      <c r="B30" s="577"/>
      <c r="C30" s="577"/>
      <c r="D30" s="577"/>
      <c r="E30" s="577"/>
      <c r="F30" s="577"/>
      <c r="G30" s="577"/>
      <c r="H30" s="577"/>
      <c r="I30" s="577">
        <f>SUM(I16:I27)</f>
        <v>0</v>
      </c>
      <c r="J30" s="578">
        <f>SUM(J16:J29)</f>
        <v>3907721</v>
      </c>
    </row>
    <row r="31" spans="1:13" x14ac:dyDescent="0.35">
      <c r="J31" s="847"/>
    </row>
    <row r="32" spans="1:13" x14ac:dyDescent="0.35">
      <c r="J32" s="847"/>
    </row>
    <row r="33" spans="1:10" x14ac:dyDescent="0.35">
      <c r="J33" s="847"/>
    </row>
    <row r="34" spans="1:10" x14ac:dyDescent="0.35">
      <c r="J34" s="847"/>
    </row>
    <row r="35" spans="1:10" x14ac:dyDescent="0.35">
      <c r="J35" s="847"/>
    </row>
    <row r="38" spans="1:10" x14ac:dyDescent="0.35">
      <c r="A38" s="72" t="s">
        <v>757</v>
      </c>
      <c r="B38" s="72"/>
      <c r="C38" s="72"/>
      <c r="D38" s="72"/>
      <c r="E38" s="409"/>
      <c r="G38" s="409"/>
      <c r="I38" s="1533" t="s">
        <v>622</v>
      </c>
      <c r="J38" s="1533"/>
    </row>
    <row r="39" spans="1:10" x14ac:dyDescent="0.35">
      <c r="A39" s="72"/>
      <c r="B39" s="72"/>
      <c r="C39" s="72"/>
      <c r="D39" s="72"/>
      <c r="E39" s="1188"/>
      <c r="G39" s="1188"/>
      <c r="I39" s="1179"/>
      <c r="J39" s="1179"/>
    </row>
    <row r="40" spans="1:10" x14ac:dyDescent="0.35">
      <c r="A40" s="409"/>
      <c r="B40" s="409"/>
      <c r="C40" s="409"/>
      <c r="D40" s="409"/>
      <c r="E40" s="409"/>
      <c r="G40" s="409"/>
      <c r="I40" s="1673" t="s">
        <v>234</v>
      </c>
      <c r="J40" s="1673"/>
    </row>
    <row r="41" spans="1:10" x14ac:dyDescent="0.35">
      <c r="A41" s="409"/>
      <c r="B41" s="409"/>
      <c r="C41" s="409"/>
      <c r="D41" s="409"/>
      <c r="E41" s="409"/>
      <c r="G41" s="71"/>
      <c r="I41" s="1673"/>
      <c r="J41" s="1673"/>
    </row>
    <row r="42" spans="1:10" x14ac:dyDescent="0.35">
      <c r="A42" s="409"/>
      <c r="B42" s="409"/>
      <c r="C42" s="409"/>
      <c r="D42" s="409"/>
      <c r="E42" s="409"/>
      <c r="G42" s="71"/>
      <c r="I42" s="1673"/>
      <c r="J42" s="1673"/>
    </row>
  </sheetData>
  <sheetProtection algorithmName="SHA-512" hashValue="CEcDJQW0gTuaw9zLpQyv1xrO5uxA4HUj8OKQwCC3tKyL6Qir0iXBVN7dnkmeqBQW3TeqTftbEpZibA/SgfXSmA==" saltValue="/iC5yuxOr+QfY77DTrU4yg==" spinCount="100000" sheet="1" objects="1" scenarios="1" selectLockedCells="1" selectUnlockedCells="1"/>
  <mergeCells count="13">
    <mergeCell ref="A3:G3"/>
    <mergeCell ref="A7:J7"/>
    <mergeCell ref="A9:D9"/>
    <mergeCell ref="E9:J9"/>
    <mergeCell ref="A10:D11"/>
    <mergeCell ref="E10:J11"/>
    <mergeCell ref="I42:J42"/>
    <mergeCell ref="B14:H14"/>
    <mergeCell ref="I14:I15"/>
    <mergeCell ref="J14:J15"/>
    <mergeCell ref="I38:J38"/>
    <mergeCell ref="I40:J40"/>
    <mergeCell ref="I41:J41"/>
  </mergeCells>
  <pageMargins left="0.7" right="0.7" top="0.75" bottom="0.75" header="0.3" footer="0.3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topLeftCell="A10" workbookViewId="0">
      <selection activeCell="N10" sqref="N10"/>
    </sheetView>
  </sheetViews>
  <sheetFormatPr defaultRowHeight="14.5" x14ac:dyDescent="0.35"/>
  <cols>
    <col min="3" max="3" width="8" customWidth="1"/>
    <col min="4" max="4" width="7.1796875" customWidth="1"/>
    <col min="5" max="5" width="7.453125" customWidth="1"/>
    <col min="6" max="7" width="7.81640625" customWidth="1"/>
    <col min="8" max="8" width="7.54296875" customWidth="1"/>
    <col min="9" max="9" width="8.81640625" customWidth="1"/>
    <col min="10" max="10" width="12.81640625" bestFit="1" customWidth="1"/>
  </cols>
  <sheetData>
    <row r="1" spans="1:10" x14ac:dyDescent="0.35">
      <c r="A1" s="185" t="s">
        <v>236</v>
      </c>
      <c r="B1" s="185"/>
      <c r="C1" s="185"/>
      <c r="D1" s="185"/>
      <c r="E1" s="16"/>
      <c r="F1" s="16"/>
      <c r="G1" s="16"/>
      <c r="H1" s="699"/>
    </row>
    <row r="2" spans="1:10" x14ac:dyDescent="0.35">
      <c r="A2" s="185"/>
      <c r="B2" s="185"/>
      <c r="C2" s="185"/>
      <c r="D2" s="185"/>
      <c r="E2" s="16"/>
      <c r="F2" s="16"/>
      <c r="G2" s="16"/>
      <c r="H2" s="699"/>
    </row>
    <row r="3" spans="1:10" x14ac:dyDescent="0.35">
      <c r="A3" s="1665"/>
      <c r="B3" s="1665"/>
      <c r="C3" s="1665"/>
      <c r="D3" s="1665"/>
      <c r="E3" s="1665"/>
      <c r="F3" s="1665"/>
      <c r="G3" s="1665"/>
      <c r="H3" s="78"/>
    </row>
    <row r="4" spans="1:10" x14ac:dyDescent="0.35">
      <c r="A4" s="186" t="s">
        <v>558</v>
      </c>
      <c r="B4" s="186"/>
      <c r="C4" s="186"/>
      <c r="D4" s="186"/>
      <c r="E4" s="698"/>
      <c r="F4" s="698"/>
      <c r="G4" s="698"/>
      <c r="H4" s="699"/>
    </row>
    <row r="5" spans="1:10" x14ac:dyDescent="0.35">
      <c r="A5" s="186"/>
      <c r="B5" s="186"/>
      <c r="C5" s="186"/>
      <c r="D5" s="186"/>
      <c r="E5" s="698"/>
      <c r="F5" s="698"/>
      <c r="G5" s="698"/>
      <c r="H5" s="699"/>
    </row>
    <row r="6" spans="1:10" x14ac:dyDescent="0.35">
      <c r="A6" s="186"/>
      <c r="B6" s="186"/>
      <c r="C6" s="186"/>
      <c r="D6" s="186"/>
      <c r="E6" s="698"/>
      <c r="F6" s="698"/>
      <c r="G6" s="698"/>
      <c r="H6" s="699"/>
    </row>
    <row r="7" spans="1:10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0" ht="15" thickBot="1" x14ac:dyDescent="0.4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0" ht="15" thickBot="1" x14ac:dyDescent="0.4">
      <c r="A9" s="1677" t="s">
        <v>232</v>
      </c>
      <c r="B9" s="1678"/>
      <c r="C9" s="1678"/>
      <c r="D9" s="1679"/>
      <c r="E9" s="1666" t="s">
        <v>220</v>
      </c>
      <c r="F9" s="1667"/>
      <c r="G9" s="1667"/>
      <c r="H9" s="1667"/>
      <c r="I9" s="1667"/>
      <c r="J9" s="1668"/>
    </row>
    <row r="10" spans="1:10" x14ac:dyDescent="0.35">
      <c r="A10" s="1680" t="s">
        <v>397</v>
      </c>
      <c r="B10" s="1681"/>
      <c r="C10" s="1681"/>
      <c r="D10" s="1682"/>
      <c r="E10" s="1680" t="s">
        <v>444</v>
      </c>
      <c r="F10" s="1681"/>
      <c r="G10" s="1681"/>
      <c r="H10" s="1681"/>
      <c r="I10" s="1681"/>
      <c r="J10" s="1682"/>
    </row>
    <row r="11" spans="1:10" ht="15" thickBot="1" x14ac:dyDescent="0.4">
      <c r="A11" s="1683"/>
      <c r="B11" s="1684"/>
      <c r="C11" s="1684"/>
      <c r="D11" s="1685"/>
      <c r="E11" s="1683"/>
      <c r="F11" s="1684"/>
      <c r="G11" s="1684"/>
      <c r="H11" s="1684"/>
      <c r="I11" s="1684"/>
      <c r="J11" s="1685"/>
    </row>
    <row r="12" spans="1:10" x14ac:dyDescent="0.35">
      <c r="A12" s="697"/>
      <c r="B12" s="697"/>
      <c r="C12" s="697"/>
      <c r="D12" s="697"/>
      <c r="E12" s="697"/>
      <c r="F12" s="697"/>
      <c r="G12" s="697"/>
      <c r="H12" s="697"/>
      <c r="I12" s="697"/>
      <c r="J12" s="697"/>
    </row>
    <row r="13" spans="1:10" ht="15" thickBot="1" x14ac:dyDescent="0.4">
      <c r="A13" s="698"/>
      <c r="B13" s="698"/>
      <c r="C13" s="698"/>
      <c r="D13" s="698"/>
      <c r="E13" s="698"/>
      <c r="F13" s="698"/>
      <c r="G13" s="698"/>
      <c r="H13" s="698"/>
      <c r="I13" s="698"/>
      <c r="J13" s="698"/>
    </row>
    <row r="14" spans="1:10" ht="26" x14ac:dyDescent="0.35">
      <c r="A14" s="913" t="s">
        <v>42</v>
      </c>
      <c r="B14" s="1700" t="s">
        <v>231</v>
      </c>
      <c r="C14" s="1700"/>
      <c r="D14" s="1700"/>
      <c r="E14" s="1700"/>
      <c r="F14" s="1700"/>
      <c r="G14" s="1700"/>
      <c r="H14" s="1700"/>
      <c r="I14" s="1669" t="s">
        <v>339</v>
      </c>
      <c r="J14" s="1671" t="s">
        <v>233</v>
      </c>
    </row>
    <row r="15" spans="1:10" ht="15" thickBot="1" x14ac:dyDescent="0.4">
      <c r="A15" s="914" t="s">
        <v>43</v>
      </c>
      <c r="B15" s="915" t="s">
        <v>44</v>
      </c>
      <c r="C15" s="915" t="s">
        <v>44</v>
      </c>
      <c r="D15" s="915" t="s">
        <v>44</v>
      </c>
      <c r="E15" s="915" t="s">
        <v>44</v>
      </c>
      <c r="F15" s="915" t="s">
        <v>44</v>
      </c>
      <c r="G15" s="915" t="s">
        <v>44</v>
      </c>
      <c r="H15" s="915" t="s">
        <v>8</v>
      </c>
      <c r="I15" s="1670"/>
      <c r="J15" s="1672"/>
    </row>
    <row r="16" spans="1:10" x14ac:dyDescent="0.35">
      <c r="A16" s="567"/>
      <c r="B16" s="538"/>
      <c r="C16" s="411"/>
      <c r="D16" s="411"/>
      <c r="E16" s="411"/>
      <c r="F16" s="411"/>
      <c r="G16" s="411"/>
      <c r="H16" s="412"/>
      <c r="I16" s="575"/>
      <c r="J16" s="741">
        <v>0</v>
      </c>
    </row>
    <row r="17" spans="1:10" x14ac:dyDescent="0.35">
      <c r="A17" s="567"/>
      <c r="B17" s="538"/>
      <c r="C17" s="411"/>
      <c r="D17" s="411"/>
      <c r="E17" s="411"/>
      <c r="F17" s="411"/>
      <c r="G17" s="411"/>
      <c r="H17" s="412"/>
      <c r="I17" s="575"/>
      <c r="J17" s="396">
        <v>0</v>
      </c>
    </row>
    <row r="18" spans="1:10" x14ac:dyDescent="0.35">
      <c r="A18" s="567"/>
      <c r="B18" s="538"/>
      <c r="C18" s="411"/>
      <c r="D18" s="411"/>
      <c r="E18" s="411"/>
      <c r="F18" s="411"/>
      <c r="G18" s="411"/>
      <c r="H18" s="412"/>
      <c r="I18" s="575"/>
      <c r="J18" s="396">
        <v>0</v>
      </c>
    </row>
    <row r="19" spans="1:10" x14ac:dyDescent="0.35">
      <c r="A19" s="567"/>
      <c r="B19" s="538"/>
      <c r="C19" s="411"/>
      <c r="D19" s="411"/>
      <c r="E19" s="411"/>
      <c r="F19" s="411"/>
      <c r="G19" s="411"/>
      <c r="H19" s="412"/>
      <c r="I19" s="575"/>
      <c r="J19" s="396">
        <v>0</v>
      </c>
    </row>
    <row r="20" spans="1:10" x14ac:dyDescent="0.35">
      <c r="A20" s="567"/>
      <c r="B20" s="538"/>
      <c r="C20" s="411"/>
      <c r="D20" s="411"/>
      <c r="E20" s="411"/>
      <c r="F20" s="411"/>
      <c r="G20" s="411"/>
      <c r="H20" s="412"/>
      <c r="I20" s="575"/>
      <c r="J20" s="396">
        <v>0</v>
      </c>
    </row>
    <row r="21" spans="1:10" x14ac:dyDescent="0.35">
      <c r="A21" s="567"/>
      <c r="B21" s="538"/>
      <c r="C21" s="411"/>
      <c r="D21" s="411"/>
      <c r="E21" s="411"/>
      <c r="F21" s="411"/>
      <c r="G21" s="411"/>
      <c r="H21" s="412"/>
      <c r="I21" s="575"/>
      <c r="J21" s="396">
        <v>0</v>
      </c>
    </row>
    <row r="22" spans="1:10" x14ac:dyDescent="0.35">
      <c r="A22" s="567"/>
      <c r="B22" s="538"/>
      <c r="C22" s="411"/>
      <c r="D22" s="411"/>
      <c r="E22" s="411"/>
      <c r="F22" s="411"/>
      <c r="G22" s="411"/>
      <c r="H22" s="412"/>
      <c r="I22" s="575"/>
      <c r="J22" s="396">
        <v>0</v>
      </c>
    </row>
    <row r="23" spans="1:10" x14ac:dyDescent="0.35">
      <c r="A23" s="567"/>
      <c r="B23" s="538"/>
      <c r="C23" s="411"/>
      <c r="D23" s="411"/>
      <c r="E23" s="411"/>
      <c r="F23" s="411"/>
      <c r="G23" s="411"/>
      <c r="H23" s="412"/>
      <c r="I23" s="575"/>
      <c r="J23" s="396">
        <v>0</v>
      </c>
    </row>
    <row r="24" spans="1:10" x14ac:dyDescent="0.35">
      <c r="A24" s="567"/>
      <c r="B24" s="538"/>
      <c r="C24" s="411"/>
      <c r="D24" s="411"/>
      <c r="E24" s="411"/>
      <c r="F24" s="411"/>
      <c r="G24" s="411"/>
      <c r="H24" s="412"/>
      <c r="I24" s="575"/>
      <c r="J24" s="396">
        <v>0</v>
      </c>
    </row>
    <row r="25" spans="1:10" x14ac:dyDescent="0.35">
      <c r="A25" s="567"/>
      <c r="B25" s="538"/>
      <c r="C25" s="411"/>
      <c r="D25" s="411"/>
      <c r="E25" s="411"/>
      <c r="F25" s="411"/>
      <c r="G25" s="411"/>
      <c r="H25" s="412"/>
      <c r="I25" s="575"/>
      <c r="J25" s="396">
        <v>0</v>
      </c>
    </row>
    <row r="26" spans="1:10" x14ac:dyDescent="0.35">
      <c r="A26" s="567"/>
      <c r="B26" s="538"/>
      <c r="C26" s="411"/>
      <c r="D26" s="411"/>
      <c r="E26" s="411"/>
      <c r="F26" s="411"/>
      <c r="G26" s="411"/>
      <c r="H26" s="412"/>
      <c r="I26" s="575"/>
      <c r="J26" s="396">
        <v>0</v>
      </c>
    </row>
    <row r="27" spans="1:10" x14ac:dyDescent="0.35">
      <c r="A27" s="567"/>
      <c r="B27" s="538"/>
      <c r="C27" s="411"/>
      <c r="D27" s="411"/>
      <c r="E27" s="411"/>
      <c r="F27" s="411"/>
      <c r="G27" s="411"/>
      <c r="H27" s="412"/>
      <c r="I27" s="575"/>
      <c r="J27" s="396">
        <v>0</v>
      </c>
    </row>
    <row r="28" spans="1:10" x14ac:dyDescent="0.35">
      <c r="A28" s="567"/>
      <c r="B28" s="538"/>
      <c r="C28" s="411"/>
      <c r="D28" s="411"/>
      <c r="E28" s="411"/>
      <c r="F28" s="411"/>
      <c r="G28" s="411"/>
      <c r="H28" s="412"/>
      <c r="I28" s="575"/>
      <c r="J28" s="396">
        <v>0</v>
      </c>
    </row>
    <row r="29" spans="1:10" ht="15" thickBot="1" x14ac:dyDescent="0.4">
      <c r="A29" s="567"/>
      <c r="B29" s="538"/>
      <c r="C29" s="411"/>
      <c r="D29" s="411"/>
      <c r="E29" s="411"/>
      <c r="F29" s="411"/>
      <c r="G29" s="411"/>
      <c r="H29" s="412"/>
      <c r="I29" s="575"/>
      <c r="J29" s="396">
        <v>0</v>
      </c>
    </row>
    <row r="30" spans="1:10" ht="15" thickBot="1" x14ac:dyDescent="0.4">
      <c r="A30" s="579" t="s">
        <v>8</v>
      </c>
      <c r="B30" s="580"/>
      <c r="C30" s="580"/>
      <c r="D30" s="580"/>
      <c r="E30" s="580"/>
      <c r="F30" s="580"/>
      <c r="G30" s="580"/>
      <c r="H30" s="580"/>
      <c r="I30" s="580">
        <f>SUM(I16:I29)</f>
        <v>0</v>
      </c>
      <c r="J30" s="581">
        <f>SUM(J16:J29)</f>
        <v>0</v>
      </c>
    </row>
    <row r="38" spans="1:10" x14ac:dyDescent="0.35">
      <c r="A38" s="72" t="s">
        <v>757</v>
      </c>
      <c r="B38" s="72"/>
      <c r="C38" s="72"/>
      <c r="D38" s="72"/>
      <c r="E38" s="699"/>
      <c r="G38" s="699"/>
      <c r="I38" s="1533" t="s">
        <v>622</v>
      </c>
      <c r="J38" s="1533"/>
    </row>
    <row r="39" spans="1:10" x14ac:dyDescent="0.35">
      <c r="A39" s="72"/>
      <c r="B39" s="72"/>
      <c r="C39" s="72"/>
      <c r="D39" s="72"/>
      <c r="E39" s="1188"/>
      <c r="G39" s="1188"/>
      <c r="I39" s="1179"/>
      <c r="J39" s="1179"/>
    </row>
    <row r="40" spans="1:10" x14ac:dyDescent="0.35">
      <c r="A40" s="699"/>
      <c r="B40" s="699"/>
      <c r="C40" s="699"/>
      <c r="D40" s="699"/>
      <c r="E40" s="699"/>
      <c r="G40" s="699"/>
      <c r="I40" s="1673" t="s">
        <v>646</v>
      </c>
      <c r="J40" s="1673"/>
    </row>
    <row r="41" spans="1:10" x14ac:dyDescent="0.35">
      <c r="A41" s="699"/>
      <c r="B41" s="699"/>
      <c r="C41" s="699"/>
      <c r="D41" s="699"/>
      <c r="E41" s="699"/>
      <c r="G41" s="71"/>
      <c r="I41" s="1673"/>
      <c r="J41" s="1673"/>
    </row>
    <row r="42" spans="1:10" x14ac:dyDescent="0.35">
      <c r="A42" s="699"/>
      <c r="B42" s="699"/>
      <c r="C42" s="699"/>
      <c r="D42" s="699"/>
      <c r="E42" s="699"/>
      <c r="G42" s="71"/>
      <c r="I42" s="1673"/>
      <c r="J42" s="1673"/>
    </row>
  </sheetData>
  <sheetProtection algorithmName="SHA-512" hashValue="LuFpNtOgL/C5nmZHx7ONS3du8aF4BMHctQbXcg6ZxHyH5CvAAZR34EHvHKgRtxK+lZLCZIfUrIXVjSfcIFFhjw==" saltValue="lBHf0o5JG25n3TSy46OfHQ==" spinCount="100000" sheet="1" objects="1" scenarios="1" selectLockedCells="1" selectUnlockedCells="1"/>
  <mergeCells count="13">
    <mergeCell ref="I42:J42"/>
    <mergeCell ref="B14:H14"/>
    <mergeCell ref="I14:I15"/>
    <mergeCell ref="J14:J15"/>
    <mergeCell ref="I38:J38"/>
    <mergeCell ref="I40:J40"/>
    <mergeCell ref="I41:J41"/>
    <mergeCell ref="A3:G3"/>
    <mergeCell ref="A7:J7"/>
    <mergeCell ref="A9:D9"/>
    <mergeCell ref="E9:J9"/>
    <mergeCell ref="A10:D11"/>
    <mergeCell ref="E10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3"/>
  <sheetViews>
    <sheetView showGridLines="0" topLeftCell="A7" workbookViewId="0">
      <selection activeCell="E33" sqref="E33"/>
    </sheetView>
  </sheetViews>
  <sheetFormatPr defaultRowHeight="14.5" x14ac:dyDescent="0.35"/>
  <cols>
    <col min="1" max="1" width="17.453125" customWidth="1"/>
    <col min="2" max="2" width="35.54296875" customWidth="1"/>
    <col min="3" max="3" width="13.453125" customWidth="1"/>
    <col min="4" max="4" width="20.54296875" customWidth="1"/>
    <col min="5" max="5" width="43.81640625" customWidth="1"/>
  </cols>
  <sheetData>
    <row r="1" spans="1:9" ht="15" customHeight="1" x14ac:dyDescent="0.35">
      <c r="A1" s="185" t="s">
        <v>239</v>
      </c>
      <c r="B1" s="185"/>
      <c r="C1" s="185"/>
      <c r="D1" s="16"/>
      <c r="E1" s="16"/>
      <c r="F1" s="127"/>
    </row>
    <row r="2" spans="1:9" ht="15" customHeight="1" x14ac:dyDescent="0.35">
      <c r="A2" s="185"/>
      <c r="B2" s="185"/>
      <c r="C2" s="185"/>
      <c r="D2" s="16"/>
      <c r="E2" s="16"/>
      <c r="F2" s="555"/>
    </row>
    <row r="3" spans="1:9" x14ac:dyDescent="0.35">
      <c r="A3" s="186" t="s">
        <v>558</v>
      </c>
      <c r="B3" s="186"/>
      <c r="C3" s="186"/>
      <c r="D3" s="198"/>
      <c r="E3" s="198"/>
      <c r="F3" s="127"/>
    </row>
    <row r="4" spans="1:9" x14ac:dyDescent="0.35">
      <c r="A4" s="186"/>
      <c r="B4" s="186"/>
      <c r="C4" s="186"/>
      <c r="D4" s="198"/>
      <c r="E4" s="198"/>
      <c r="F4" s="127"/>
    </row>
    <row r="5" spans="1:9" x14ac:dyDescent="0.35">
      <c r="A5" s="1653" t="s">
        <v>686</v>
      </c>
      <c r="B5" s="1653"/>
      <c r="C5" s="1653"/>
      <c r="D5" s="1653"/>
      <c r="E5" s="187"/>
      <c r="F5" s="187"/>
      <c r="G5" s="187"/>
      <c r="H5" s="187"/>
      <c r="I5" s="187"/>
    </row>
    <row r="6" spans="1:9" ht="15" thickBot="1" x14ac:dyDescent="0.4">
      <c r="A6" s="556"/>
      <c r="B6" s="556"/>
      <c r="C6" s="556"/>
      <c r="D6" s="556"/>
    </row>
    <row r="7" spans="1:9" x14ac:dyDescent="0.35">
      <c r="A7" s="583" t="s">
        <v>13</v>
      </c>
      <c r="B7" s="1710" t="s">
        <v>225</v>
      </c>
      <c r="C7" s="1404" t="s">
        <v>221</v>
      </c>
      <c r="D7" s="1714" t="s">
        <v>238</v>
      </c>
    </row>
    <row r="8" spans="1:9" ht="15" thickBot="1" x14ac:dyDescent="0.4">
      <c r="A8" s="584" t="s">
        <v>39</v>
      </c>
      <c r="B8" s="1711"/>
      <c r="C8" s="1405" t="s">
        <v>237</v>
      </c>
      <c r="D8" s="1715"/>
    </row>
    <row r="9" spans="1:9" x14ac:dyDescent="0.35">
      <c r="A9" s="137" t="s">
        <v>399</v>
      </c>
      <c r="B9" s="784" t="s">
        <v>446</v>
      </c>
      <c r="C9" s="585">
        <v>0</v>
      </c>
      <c r="D9" s="343">
        <f>'Mod. 11b- Roupa e Calçado'!D33</f>
        <v>0</v>
      </c>
    </row>
    <row r="10" spans="1:9" x14ac:dyDescent="0.35">
      <c r="A10" s="137" t="s">
        <v>401</v>
      </c>
      <c r="B10" s="784" t="s">
        <v>402</v>
      </c>
      <c r="C10" s="585">
        <v>12</v>
      </c>
      <c r="D10" s="343">
        <f>'Mod. 11b- Mat.Escrit'!D40</f>
        <v>724459</v>
      </c>
    </row>
    <row r="11" spans="1:9" x14ac:dyDescent="0.35">
      <c r="A11" s="137" t="s">
        <v>669</v>
      </c>
      <c r="B11" s="784" t="s">
        <v>676</v>
      </c>
      <c r="C11" s="585">
        <v>1</v>
      </c>
      <c r="D11" s="343">
        <f>'Mod. 11b-Mat. Transporte'!D26</f>
        <v>72000</v>
      </c>
    </row>
    <row r="12" spans="1:9" x14ac:dyDescent="0.35">
      <c r="A12" s="137" t="s">
        <v>403</v>
      </c>
      <c r="B12" s="784" t="s">
        <v>404</v>
      </c>
      <c r="C12" s="585">
        <v>8</v>
      </c>
      <c r="D12" s="343">
        <f>'Mod. 11b-Liv.Doc.Téc'!D42</f>
        <v>113336</v>
      </c>
    </row>
    <row r="13" spans="1:9" x14ac:dyDescent="0.35">
      <c r="A13" s="137" t="s">
        <v>405</v>
      </c>
      <c r="B13" s="784" t="s">
        <v>317</v>
      </c>
      <c r="C13" s="585">
        <v>6</v>
      </c>
      <c r="D13" s="343">
        <f>'Mod.11b-Comb.Lubrif'!D28</f>
        <v>204695</v>
      </c>
    </row>
    <row r="14" spans="1:9" x14ac:dyDescent="0.35">
      <c r="A14" s="137" t="s">
        <v>406</v>
      </c>
      <c r="B14" s="784" t="s">
        <v>658</v>
      </c>
      <c r="C14" s="585">
        <v>6</v>
      </c>
      <c r="D14" s="343">
        <f>'Mod.11b-Mat.Limp.Hig.Conf'!D38</f>
        <v>108853</v>
      </c>
      <c r="E14" s="382"/>
    </row>
    <row r="15" spans="1:9" x14ac:dyDescent="0.35">
      <c r="A15" s="137" t="s">
        <v>408</v>
      </c>
      <c r="B15" s="784" t="s">
        <v>659</v>
      </c>
      <c r="C15" s="585">
        <v>2</v>
      </c>
      <c r="D15" s="343">
        <f>'Mod.11b-Mat.Conserv. Repar.'!D34</f>
        <v>2440</v>
      </c>
    </row>
    <row r="16" spans="1:9" x14ac:dyDescent="0.35">
      <c r="A16" s="137" t="s">
        <v>410</v>
      </c>
      <c r="B16" s="784" t="s">
        <v>411</v>
      </c>
      <c r="C16" s="585">
        <v>29</v>
      </c>
      <c r="D16" s="343">
        <f>'Mod.11b-Outros Bens'!D47</f>
        <v>102148</v>
      </c>
    </row>
    <row r="17" spans="1:5" x14ac:dyDescent="0.35">
      <c r="A17" s="137" t="s">
        <v>412</v>
      </c>
      <c r="B17" s="784" t="s">
        <v>318</v>
      </c>
      <c r="C17" s="585">
        <v>0</v>
      </c>
      <c r="D17" s="343">
        <f>'Mod.11b-Rendas Alug'!D39</f>
        <v>0</v>
      </c>
    </row>
    <row r="18" spans="1:5" x14ac:dyDescent="0.35">
      <c r="A18" s="137" t="s">
        <v>413</v>
      </c>
      <c r="B18" s="784" t="s">
        <v>414</v>
      </c>
      <c r="C18" s="585">
        <v>8</v>
      </c>
      <c r="D18" s="343">
        <f>'Mod.11b-Cons.Rep.bens'!D40</f>
        <v>345716</v>
      </c>
    </row>
    <row r="19" spans="1:5" x14ac:dyDescent="0.35">
      <c r="A19" s="137" t="s">
        <v>415</v>
      </c>
      <c r="B19" s="784" t="s">
        <v>319</v>
      </c>
      <c r="C19" s="585">
        <v>31</v>
      </c>
      <c r="D19" s="802">
        <f>'Mod.11b-Comunicações'!D48</f>
        <v>868406</v>
      </c>
    </row>
    <row r="20" spans="1:5" x14ac:dyDescent="0.35">
      <c r="A20" s="137" t="s">
        <v>416</v>
      </c>
      <c r="B20" s="784" t="s">
        <v>417</v>
      </c>
      <c r="C20" s="585">
        <v>0</v>
      </c>
      <c r="D20" s="343">
        <f>'Mod.11b-Transportes'!D34</f>
        <v>0</v>
      </c>
    </row>
    <row r="21" spans="1:5" x14ac:dyDescent="0.35">
      <c r="A21" s="137" t="s">
        <v>418</v>
      </c>
      <c r="B21" s="784" t="s">
        <v>316</v>
      </c>
      <c r="C21" s="585">
        <v>22</v>
      </c>
      <c r="D21" s="343">
        <f>'Mod.11b-Água'!D41</f>
        <v>232283</v>
      </c>
    </row>
    <row r="22" spans="1:5" x14ac:dyDescent="0.35">
      <c r="A22" s="137" t="s">
        <v>419</v>
      </c>
      <c r="B22" s="784" t="s">
        <v>572</v>
      </c>
      <c r="C22" s="585">
        <v>14</v>
      </c>
      <c r="D22" s="343">
        <f>'Mod.11b-Electricidade'!D33</f>
        <v>881167</v>
      </c>
    </row>
    <row r="23" spans="1:5" x14ac:dyDescent="0.35">
      <c r="A23" s="137" t="s">
        <v>420</v>
      </c>
      <c r="B23" s="784" t="s">
        <v>421</v>
      </c>
      <c r="C23" s="585">
        <v>1</v>
      </c>
      <c r="D23" s="343">
        <f>'Mod.11b-Publ.Propag'!D29</f>
        <v>33120</v>
      </c>
    </row>
    <row r="24" spans="1:5" x14ac:dyDescent="0.35">
      <c r="A24" s="137" t="s">
        <v>422</v>
      </c>
      <c r="B24" s="784" t="s">
        <v>423</v>
      </c>
      <c r="C24" s="585">
        <v>1</v>
      </c>
      <c r="D24" s="1298">
        <f>'Mod.11b-Represent.Serv'!D27</f>
        <v>15000</v>
      </c>
    </row>
    <row r="25" spans="1:5" x14ac:dyDescent="0.35">
      <c r="A25" s="137" t="s">
        <v>424</v>
      </c>
      <c r="B25" s="784" t="s">
        <v>337</v>
      </c>
      <c r="C25" s="585">
        <v>49</v>
      </c>
      <c r="D25" s="1299">
        <f>'Mod.11b-Desl.Estad'!D52</f>
        <v>2270218</v>
      </c>
    </row>
    <row r="26" spans="1:5" x14ac:dyDescent="0.35">
      <c r="A26" s="137" t="s">
        <v>425</v>
      </c>
      <c r="B26" s="784" t="s">
        <v>336</v>
      </c>
      <c r="C26" s="585">
        <v>0</v>
      </c>
      <c r="D26" s="1298">
        <f>'Mod.11b-Vigil.Segur'!D39</f>
        <v>0</v>
      </c>
    </row>
    <row r="27" spans="1:5" ht="15" customHeight="1" x14ac:dyDescent="0.35">
      <c r="A27" s="137" t="s">
        <v>426</v>
      </c>
      <c r="B27" s="784" t="s">
        <v>427</v>
      </c>
      <c r="C27" s="585">
        <v>20</v>
      </c>
      <c r="D27" s="1298">
        <f>'Mod.11b-Limp.Hig.Conf'!D42</f>
        <v>303800</v>
      </c>
    </row>
    <row r="28" spans="1:5" ht="15" customHeight="1" x14ac:dyDescent="0.35">
      <c r="A28" s="137" t="s">
        <v>664</v>
      </c>
      <c r="B28" s="784" t="s">
        <v>665</v>
      </c>
      <c r="C28" s="585">
        <v>0</v>
      </c>
      <c r="D28" s="1298">
        <f>'Mod.11b-Honorários'!D42</f>
        <v>0</v>
      </c>
    </row>
    <row r="29" spans="1:5" ht="15" customHeight="1" x14ac:dyDescent="0.35">
      <c r="A29" s="137" t="s">
        <v>428</v>
      </c>
      <c r="B29" s="784" t="s">
        <v>447</v>
      </c>
      <c r="C29" s="585">
        <v>1</v>
      </c>
      <c r="D29" s="1298">
        <f>'Mod.11b-Assist.Téc.Resid'!D27</f>
        <v>58824</v>
      </c>
    </row>
    <row r="30" spans="1:5" x14ac:dyDescent="0.35">
      <c r="A30" s="137" t="s">
        <v>430</v>
      </c>
      <c r="B30" s="784" t="s">
        <v>431</v>
      </c>
      <c r="C30" s="585">
        <v>67</v>
      </c>
      <c r="D30" s="1298">
        <f>'Mod.11b-Outros Serv'!D51</f>
        <v>1071457</v>
      </c>
      <c r="E30" s="143"/>
    </row>
    <row r="31" spans="1:5" x14ac:dyDescent="0.35">
      <c r="A31" s="137" t="s">
        <v>432</v>
      </c>
      <c r="B31" s="784" t="s">
        <v>660</v>
      </c>
      <c r="C31" s="585">
        <v>1</v>
      </c>
      <c r="D31" s="343">
        <f>'Md.11b-Quot.Org.Intern'!D23</f>
        <v>146646</v>
      </c>
      <c r="E31" s="143"/>
    </row>
    <row r="32" spans="1:5" x14ac:dyDescent="0.35">
      <c r="A32" s="137" t="s">
        <v>434</v>
      </c>
      <c r="B32" s="784" t="s">
        <v>320</v>
      </c>
      <c r="C32" s="585">
        <v>3</v>
      </c>
      <c r="D32" s="343">
        <f>'Mod.11b-Seguros'!D25</f>
        <v>114568</v>
      </c>
      <c r="E32" s="143"/>
    </row>
    <row r="33" spans="1:7" x14ac:dyDescent="0.35">
      <c r="A33" s="137" t="s">
        <v>435</v>
      </c>
      <c r="B33" s="784" t="s">
        <v>322</v>
      </c>
      <c r="C33" s="585">
        <v>0</v>
      </c>
      <c r="D33" s="343">
        <f>'Mod.11b-Indemniz'!D40</f>
        <v>0</v>
      </c>
      <c r="E33" s="143"/>
    </row>
    <row r="34" spans="1:7" x14ac:dyDescent="0.35">
      <c r="A34" s="115" t="s">
        <v>673</v>
      </c>
      <c r="B34" s="115" t="s">
        <v>323</v>
      </c>
      <c r="C34" s="585">
        <v>2</v>
      </c>
      <c r="D34" s="343">
        <f>'Mod.11b-Edifícios'!D32</f>
        <v>117000</v>
      </c>
      <c r="E34" s="143"/>
    </row>
    <row r="35" spans="1:7" x14ac:dyDescent="0.35">
      <c r="A35" s="115" t="s">
        <v>677</v>
      </c>
      <c r="B35" s="115" t="s">
        <v>324</v>
      </c>
      <c r="C35" s="585">
        <v>0</v>
      </c>
      <c r="D35" s="343">
        <f>'[5]Mod.11b-Eq.Transp.'!D35</f>
        <v>0</v>
      </c>
      <c r="E35" s="143"/>
    </row>
    <row r="36" spans="1:7" ht="18.75" customHeight="1" x14ac:dyDescent="0.35">
      <c r="A36" s="115" t="s">
        <v>678</v>
      </c>
      <c r="B36" s="115" t="s">
        <v>543</v>
      </c>
      <c r="C36" s="585">
        <v>4</v>
      </c>
      <c r="D36" s="343">
        <f>'Mod.11b-Eq.Administ.Mobil.'!D30</f>
        <v>126400</v>
      </c>
    </row>
    <row r="37" spans="1:7" ht="16.5" customHeight="1" x14ac:dyDescent="0.35">
      <c r="A37" s="115" t="s">
        <v>437</v>
      </c>
      <c r="B37" s="115" t="s">
        <v>666</v>
      </c>
      <c r="C37" s="585">
        <v>2</v>
      </c>
      <c r="D37" s="343">
        <f>'Mod.11b-Outras Maq. e equip'!D26</f>
        <v>3079526</v>
      </c>
    </row>
    <row r="38" spans="1:7" ht="15" thickBot="1" x14ac:dyDescent="0.4">
      <c r="A38" s="115" t="s">
        <v>668</v>
      </c>
      <c r="B38" s="115" t="s">
        <v>667</v>
      </c>
      <c r="C38" s="587">
        <v>0</v>
      </c>
      <c r="D38" s="343">
        <f>'Mod.11b-Activos fixos intangíve'!D32</f>
        <v>0</v>
      </c>
    </row>
    <row r="39" spans="1:7" ht="19.5" customHeight="1" thickBot="1" x14ac:dyDescent="0.4">
      <c r="A39" s="1712" t="s">
        <v>12</v>
      </c>
      <c r="B39" s="1713"/>
      <c r="C39" s="588">
        <f>SUM(C9:C38)</f>
        <v>290</v>
      </c>
      <c r="D39" s="589">
        <f>SUM(D9:D38)</f>
        <v>10992062</v>
      </c>
    </row>
    <row r="40" spans="1:7" ht="19.5" customHeight="1" x14ac:dyDescent="0.35">
      <c r="A40" s="1192"/>
      <c r="B40" s="1192"/>
      <c r="C40" s="1197"/>
      <c r="D40" s="1194"/>
    </row>
    <row r="41" spans="1:7" ht="19.5" customHeight="1" x14ac:dyDescent="0.35">
      <c r="A41" s="1192"/>
      <c r="B41" s="1192"/>
      <c r="C41" s="1197"/>
      <c r="D41" s="1194"/>
    </row>
    <row r="42" spans="1:7" ht="19.5" customHeight="1" x14ac:dyDescent="0.35">
      <c r="A42" s="1192"/>
      <c r="B42" s="1192"/>
      <c r="C42" s="1197"/>
      <c r="D42" s="1194"/>
    </row>
    <row r="43" spans="1:7" ht="19.5" customHeight="1" x14ac:dyDescent="0.35">
      <c r="A43" s="1192"/>
      <c r="B43" s="1192"/>
      <c r="C43" s="1197"/>
      <c r="D43" s="1194"/>
    </row>
    <row r="44" spans="1:7" ht="19.5" customHeight="1" x14ac:dyDescent="0.35">
      <c r="A44" s="1192"/>
      <c r="B44" s="1192"/>
      <c r="C44" s="1197"/>
      <c r="D44" s="1194"/>
    </row>
    <row r="45" spans="1:7" ht="15" customHeight="1" x14ac:dyDescent="0.35">
      <c r="A45" s="72" t="s">
        <v>851</v>
      </c>
      <c r="B45" s="72"/>
      <c r="C45" s="72"/>
      <c r="D45" s="72"/>
      <c r="E45" s="127"/>
      <c r="G45" s="127"/>
    </row>
    <row r="46" spans="1:7" ht="15" customHeight="1" x14ac:dyDescent="0.35">
      <c r="A46" s="127"/>
      <c r="B46" s="127"/>
      <c r="C46" s="127"/>
      <c r="D46" s="1533" t="s">
        <v>625</v>
      </c>
      <c r="E46" s="1533"/>
      <c r="F46" s="72"/>
      <c r="G46" s="71"/>
    </row>
    <row r="47" spans="1:7" ht="15" customHeight="1" x14ac:dyDescent="0.35">
      <c r="A47" s="1235"/>
      <c r="B47" s="1235"/>
      <c r="C47" s="1235"/>
      <c r="D47" s="1234"/>
      <c r="E47" s="1234"/>
      <c r="F47" s="72"/>
      <c r="G47" s="71"/>
    </row>
    <row r="48" spans="1:7" ht="15" customHeight="1" x14ac:dyDescent="0.35">
      <c r="A48" s="127"/>
      <c r="B48" s="127"/>
      <c r="C48" s="127"/>
      <c r="D48" s="128" t="s">
        <v>645</v>
      </c>
      <c r="E48" s="71"/>
      <c r="F48" s="71"/>
      <c r="G48" s="71"/>
    </row>
    <row r="49" spans="1:9" ht="15" customHeight="1" x14ac:dyDescent="0.35">
      <c r="A49" s="127"/>
      <c r="B49" s="127"/>
      <c r="C49" s="127"/>
      <c r="D49" s="128"/>
      <c r="E49" s="71"/>
      <c r="F49" s="71"/>
      <c r="G49" s="127"/>
      <c r="I49" s="71"/>
    </row>
    <row r="50" spans="1:9" x14ac:dyDescent="0.35">
      <c r="D50" s="128"/>
      <c r="E50" s="71"/>
      <c r="F50" s="71"/>
    </row>
    <row r="52" spans="1:9" x14ac:dyDescent="0.35">
      <c r="A52" s="435"/>
    </row>
    <row r="53" spans="1:9" x14ac:dyDescent="0.35">
      <c r="A53" s="462"/>
      <c r="B53" s="214"/>
    </row>
  </sheetData>
  <sheetProtection algorithmName="SHA-512" hashValue="sBm8obkjo/ae4VP9eKzhVtzHGUW/ilrNIRn01CPvfijgcowNMn9vO5V3owfu51HnQnr1YaVgCmedVPziyMu9Fw==" saltValue="xt+WFy9ii4AZ/0KjzQzpPQ==" spinCount="100000" sheet="1" objects="1" scenarios="1" selectLockedCells="1" selectUnlockedCells="1"/>
  <mergeCells count="5">
    <mergeCell ref="B7:B8"/>
    <mergeCell ref="A5:D5"/>
    <mergeCell ref="A39:B39"/>
    <mergeCell ref="D7:D8"/>
    <mergeCell ref="D46:E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0"/>
  <sheetViews>
    <sheetView showGridLines="0" topLeftCell="A4" workbookViewId="0">
      <selection activeCell="D33" sqref="D33"/>
    </sheetView>
  </sheetViews>
  <sheetFormatPr defaultRowHeight="14.5" x14ac:dyDescent="0.35"/>
  <cols>
    <col min="1" max="1" width="16.54296875" customWidth="1"/>
    <col min="2" max="2" width="19.81640625" customWidth="1"/>
    <col min="3" max="3" width="17" customWidth="1"/>
    <col min="4" max="4" width="21.453125" customWidth="1"/>
    <col min="5" max="5" width="9.1796875" customWidth="1"/>
    <col min="10" max="10" width="9.1796875" customWidth="1"/>
  </cols>
  <sheetData>
    <row r="1" spans="1:5" ht="15" customHeight="1" x14ac:dyDescent="0.35">
      <c r="A1" s="185" t="s">
        <v>243</v>
      </c>
      <c r="B1" s="16"/>
      <c r="C1" s="16"/>
    </row>
    <row r="2" spans="1:5" ht="15" customHeight="1" x14ac:dyDescent="0.35">
      <c r="A2" s="185"/>
      <c r="B2" s="16"/>
      <c r="C2" s="16"/>
    </row>
    <row r="3" spans="1:5" ht="15" customHeight="1" x14ac:dyDescent="0.35">
      <c r="A3" s="1665"/>
      <c r="B3" s="1665"/>
      <c r="C3" s="1665"/>
    </row>
    <row r="4" spans="1:5" x14ac:dyDescent="0.35">
      <c r="A4" s="186" t="s">
        <v>558</v>
      </c>
      <c r="B4" s="198"/>
      <c r="C4" s="198"/>
    </row>
    <row r="5" spans="1:5" x14ac:dyDescent="0.35">
      <c r="A5" s="186"/>
      <c r="B5" s="554"/>
      <c r="C5" s="554"/>
    </row>
    <row r="6" spans="1:5" x14ac:dyDescent="0.35">
      <c r="A6" s="186"/>
      <c r="B6" s="198"/>
      <c r="C6" s="198"/>
    </row>
    <row r="7" spans="1:5" x14ac:dyDescent="0.35">
      <c r="A7" s="1653" t="s">
        <v>686</v>
      </c>
      <c r="B7" s="1653"/>
      <c r="C7" s="1653"/>
      <c r="D7" s="1653"/>
    </row>
    <row r="8" spans="1:5" x14ac:dyDescent="0.35">
      <c r="A8" s="552"/>
      <c r="B8" s="552"/>
      <c r="C8" s="552"/>
      <c r="D8" s="552"/>
    </row>
    <row r="9" spans="1:5" ht="15" thickBot="1" x14ac:dyDescent="0.4">
      <c r="A9" s="604"/>
      <c r="B9" s="604"/>
      <c r="C9" s="604"/>
      <c r="D9" s="604"/>
      <c r="E9" s="49"/>
    </row>
    <row r="10" spans="1:5" ht="30" customHeight="1" thickBot="1" x14ac:dyDescent="0.4">
      <c r="A10" s="605" t="s">
        <v>240</v>
      </c>
      <c r="B10" s="1725" t="s">
        <v>240</v>
      </c>
      <c r="C10" s="1725" t="s">
        <v>240</v>
      </c>
      <c r="D10" s="1726" t="s">
        <v>240</v>
      </c>
      <c r="E10" s="201"/>
    </row>
    <row r="11" spans="1:5" x14ac:dyDescent="0.35">
      <c r="A11" s="1722" t="s">
        <v>448</v>
      </c>
      <c r="B11" s="1669" t="s">
        <v>446</v>
      </c>
      <c r="C11" s="1669"/>
      <c r="D11" s="1671"/>
      <c r="E11" s="201"/>
    </row>
    <row r="12" spans="1:5" ht="15" thickBot="1" x14ac:dyDescent="0.4">
      <c r="A12" s="1723"/>
      <c r="B12" s="1670"/>
      <c r="C12" s="1670"/>
      <c r="D12" s="1672"/>
      <c r="E12" s="201"/>
    </row>
    <row r="13" spans="1:5" s="214" customFormat="1" x14ac:dyDescent="0.35">
      <c r="A13" s="129"/>
      <c r="B13" s="129"/>
      <c r="C13" s="129"/>
      <c r="D13" s="129"/>
      <c r="E13" s="198"/>
    </row>
    <row r="14" spans="1:5" s="214" customFormat="1" ht="15" thickBot="1" x14ac:dyDescent="0.4">
      <c r="A14" s="554"/>
      <c r="B14" s="554"/>
      <c r="C14" s="554"/>
      <c r="D14" s="554"/>
      <c r="E14" s="198"/>
    </row>
    <row r="15" spans="1:5" ht="15.75" customHeight="1" x14ac:dyDescent="0.35">
      <c r="A15" s="1716" t="s">
        <v>45</v>
      </c>
      <c r="B15" s="1719" t="s">
        <v>25</v>
      </c>
      <c r="C15" s="1719" t="s">
        <v>45</v>
      </c>
      <c r="D15" s="1727" t="s">
        <v>5</v>
      </c>
      <c r="E15" s="554"/>
    </row>
    <row r="16" spans="1:5" x14ac:dyDescent="0.35">
      <c r="A16" s="1717"/>
      <c r="B16" s="1720"/>
      <c r="C16" s="1720"/>
      <c r="D16" s="1728"/>
      <c r="E16" s="554"/>
    </row>
    <row r="17" spans="1:5" ht="15" thickBot="1" x14ac:dyDescent="0.4">
      <c r="A17" s="1718"/>
      <c r="B17" s="1721"/>
      <c r="C17" s="1721"/>
      <c r="D17" s="1729"/>
      <c r="E17" s="554"/>
    </row>
    <row r="18" spans="1:5" x14ac:dyDescent="0.35">
      <c r="A18" s="569"/>
      <c r="B18" s="847">
        <v>0</v>
      </c>
      <c r="C18" s="590"/>
      <c r="D18" s="591">
        <f>B33</f>
        <v>0</v>
      </c>
      <c r="E18" s="554"/>
    </row>
    <row r="19" spans="1:5" x14ac:dyDescent="0.35">
      <c r="A19" s="569"/>
      <c r="B19" s="847"/>
      <c r="C19" s="590"/>
      <c r="D19" s="592"/>
      <c r="E19" s="554"/>
    </row>
    <row r="20" spans="1:5" x14ac:dyDescent="0.35">
      <c r="A20" s="569"/>
      <c r="B20" s="847"/>
      <c r="C20" s="593"/>
      <c r="D20" s="592"/>
      <c r="E20" s="554"/>
    </row>
    <row r="21" spans="1:5" x14ac:dyDescent="0.35">
      <c r="A21" s="569"/>
      <c r="B21" s="847"/>
      <c r="C21" s="593"/>
      <c r="D21" s="592"/>
      <c r="E21" s="554"/>
    </row>
    <row r="22" spans="1:5" x14ac:dyDescent="0.35">
      <c r="A22" s="569"/>
      <c r="B22" s="847"/>
      <c r="C22" s="593"/>
      <c r="D22" s="592"/>
      <c r="E22" s="554"/>
    </row>
    <row r="23" spans="1:5" x14ac:dyDescent="0.35">
      <c r="A23" s="569"/>
      <c r="B23" s="847"/>
      <c r="C23" s="593"/>
      <c r="D23" s="592"/>
      <c r="E23" s="554"/>
    </row>
    <row r="24" spans="1:5" x14ac:dyDescent="0.35">
      <c r="A24" s="569"/>
      <c r="B24" s="847"/>
      <c r="C24" s="593"/>
      <c r="D24" s="592"/>
      <c r="E24" s="554"/>
    </row>
    <row r="25" spans="1:5" x14ac:dyDescent="0.35">
      <c r="A25" s="569"/>
      <c r="B25" s="382"/>
      <c r="C25" s="593"/>
      <c r="D25" s="592"/>
      <c r="E25" s="554"/>
    </row>
    <row r="26" spans="1:5" x14ac:dyDescent="0.35">
      <c r="A26" s="569"/>
      <c r="B26" s="412"/>
      <c r="C26" s="593"/>
      <c r="D26" s="592"/>
      <c r="E26" s="554"/>
    </row>
    <row r="27" spans="1:5" x14ac:dyDescent="0.35">
      <c r="A27" s="595"/>
      <c r="B27" s="594"/>
      <c r="C27" s="593"/>
      <c r="D27" s="592"/>
      <c r="E27" s="554"/>
    </row>
    <row r="28" spans="1:5" x14ac:dyDescent="0.35">
      <c r="A28" s="595"/>
      <c r="B28" s="594"/>
      <c r="C28" s="593"/>
      <c r="D28" s="592"/>
      <c r="E28" s="554"/>
    </row>
    <row r="29" spans="1:5" x14ac:dyDescent="0.35">
      <c r="A29" s="595"/>
      <c r="B29" s="594"/>
      <c r="C29" s="593"/>
      <c r="D29" s="592"/>
      <c r="E29" s="554"/>
    </row>
    <row r="30" spans="1:5" x14ac:dyDescent="0.35">
      <c r="A30" s="595"/>
      <c r="B30" s="594"/>
      <c r="C30" s="593"/>
      <c r="D30" s="592"/>
      <c r="E30" s="554"/>
    </row>
    <row r="31" spans="1:5" x14ac:dyDescent="0.35">
      <c r="A31" s="595"/>
      <c r="B31" s="594"/>
      <c r="C31" s="593"/>
      <c r="D31" s="592"/>
      <c r="E31" s="554"/>
    </row>
    <row r="32" spans="1:5" x14ac:dyDescent="0.35">
      <c r="A32" s="596"/>
      <c r="B32" s="597"/>
      <c r="C32" s="598"/>
      <c r="D32" s="599"/>
      <c r="E32" s="554"/>
    </row>
    <row r="33" spans="1:5" ht="15" thickBot="1" x14ac:dyDescent="0.4">
      <c r="A33" s="600" t="s">
        <v>338</v>
      </c>
      <c r="B33" s="601">
        <f>SUM(B18:B32)</f>
        <v>0</v>
      </c>
      <c r="C33" s="602" t="s">
        <v>8</v>
      </c>
      <c r="D33" s="603">
        <f>SUM(D18:D32)</f>
        <v>0</v>
      </c>
      <c r="E33" s="554"/>
    </row>
    <row r="34" spans="1:5" x14ac:dyDescent="0.35">
      <c r="A34" s="553"/>
      <c r="B34" s="606"/>
      <c r="C34" s="553"/>
      <c r="D34" s="606"/>
      <c r="E34" s="198"/>
    </row>
    <row r="35" spans="1:5" x14ac:dyDescent="0.35">
      <c r="A35" s="1331"/>
      <c r="B35" s="606"/>
      <c r="C35" s="1331"/>
      <c r="D35" s="606"/>
      <c r="E35" s="905"/>
    </row>
    <row r="36" spans="1:5" x14ac:dyDescent="0.35">
      <c r="A36" s="1331"/>
      <c r="B36" s="606"/>
      <c r="C36" s="1331"/>
      <c r="D36" s="606"/>
      <c r="E36" s="905"/>
    </row>
    <row r="37" spans="1:5" x14ac:dyDescent="0.35">
      <c r="A37" s="1331"/>
      <c r="B37" s="606"/>
      <c r="C37" s="1331"/>
      <c r="D37" s="606"/>
      <c r="E37" s="905"/>
    </row>
    <row r="38" spans="1:5" x14ac:dyDescent="0.35">
      <c r="A38" s="1331"/>
      <c r="B38" s="606"/>
      <c r="C38" s="1331"/>
      <c r="D38" s="606"/>
      <c r="E38" s="905"/>
    </row>
    <row r="39" spans="1:5" x14ac:dyDescent="0.35">
      <c r="A39" s="553"/>
      <c r="B39" s="606"/>
      <c r="C39" s="553"/>
      <c r="D39" s="606"/>
      <c r="E39" s="554"/>
    </row>
    <row r="40" spans="1:5" x14ac:dyDescent="0.35">
      <c r="A40" s="198"/>
      <c r="B40" s="198"/>
      <c r="C40" s="198"/>
      <c r="D40" s="198"/>
      <c r="E40" s="16"/>
    </row>
    <row r="41" spans="1:5" ht="15" customHeight="1" x14ac:dyDescent="0.35">
      <c r="A41" s="1654" t="s">
        <v>852</v>
      </c>
      <c r="B41" s="1654"/>
      <c r="C41" s="1654"/>
      <c r="D41" s="1654"/>
    </row>
    <row r="42" spans="1:5" ht="15" customHeight="1" x14ac:dyDescent="0.35">
      <c r="C42" s="1533" t="s">
        <v>636</v>
      </c>
      <c r="D42" s="1533"/>
    </row>
    <row r="43" spans="1:5" ht="15" customHeight="1" x14ac:dyDescent="0.35">
      <c r="C43" s="1179"/>
      <c r="D43" s="1179"/>
    </row>
    <row r="44" spans="1:5" ht="15" customHeight="1" x14ac:dyDescent="0.35">
      <c r="C44" s="1724" t="s">
        <v>38</v>
      </c>
      <c r="D44" s="1724"/>
    </row>
    <row r="45" spans="1:5" ht="15" customHeight="1" x14ac:dyDescent="0.35">
      <c r="C45" s="1724"/>
      <c r="D45" s="1724"/>
    </row>
    <row r="46" spans="1:5" ht="15" customHeight="1" x14ac:dyDescent="0.35">
      <c r="C46" s="1724"/>
      <c r="D46" s="1724"/>
    </row>
    <row r="47" spans="1:5" ht="15" customHeight="1" x14ac:dyDescent="0.35">
      <c r="D47" s="289"/>
    </row>
    <row r="48" spans="1:5" x14ac:dyDescent="0.35">
      <c r="D48" s="128"/>
    </row>
    <row r="49" spans="1:1" x14ac:dyDescent="0.35">
      <c r="A49" s="435"/>
    </row>
    <row r="50" spans="1:1" x14ac:dyDescent="0.35">
      <c r="A50" s="462"/>
    </row>
  </sheetData>
  <sheetProtection algorithmName="SHA-512" hashValue="R+h0lHG9gKQ4K3F7sbau60m/xRquOEe5iB6/wuHA+fK+mMFfqE/deB18CUf/WaFeEmWLH8UB6iu9zkBoBGYASw==" saltValue="X+g/8YEUE+eaRskp4XU9eg==" spinCount="100000" sheet="1" objects="1" scenarios="1" selectLockedCells="1" selectUnlockedCells="1"/>
  <mergeCells count="14">
    <mergeCell ref="C44:D44"/>
    <mergeCell ref="C45:D45"/>
    <mergeCell ref="C46:D46"/>
    <mergeCell ref="B10:D10"/>
    <mergeCell ref="D15:D17"/>
    <mergeCell ref="B11:D12"/>
    <mergeCell ref="B15:B17"/>
    <mergeCell ref="C42:D42"/>
    <mergeCell ref="A3:C3"/>
    <mergeCell ref="A15:A17"/>
    <mergeCell ref="C15:C17"/>
    <mergeCell ref="A7:D7"/>
    <mergeCell ref="A41:D41"/>
    <mergeCell ref="A11:A1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1"/>
  <sheetViews>
    <sheetView showGridLines="0" topLeftCell="A14" workbookViewId="0">
      <selection activeCell="D14" sqref="D14:D39"/>
    </sheetView>
  </sheetViews>
  <sheetFormatPr defaultRowHeight="14.5" x14ac:dyDescent="0.35"/>
  <cols>
    <col min="1" max="1" width="19.54296875" customWidth="1"/>
    <col min="2" max="2" width="19.81640625" customWidth="1"/>
    <col min="3" max="3" width="15.1796875" customWidth="1"/>
    <col min="4" max="4" width="27.54296875" customWidth="1"/>
    <col min="5" max="5" width="9.1796875" customWidth="1"/>
    <col min="10" max="10" width="9.1796875" customWidth="1"/>
  </cols>
  <sheetData>
    <row r="1" spans="1:5" ht="15" customHeight="1" x14ac:dyDescent="0.35">
      <c r="A1" s="185" t="s">
        <v>243</v>
      </c>
      <c r="B1" s="16"/>
      <c r="C1" s="16"/>
    </row>
    <row r="2" spans="1:5" ht="15" customHeight="1" x14ac:dyDescent="0.35">
      <c r="A2" s="185"/>
      <c r="B2" s="16"/>
      <c r="C2" s="16"/>
    </row>
    <row r="3" spans="1:5" x14ac:dyDescent="0.35">
      <c r="A3" s="186" t="s">
        <v>558</v>
      </c>
      <c r="B3" s="198"/>
      <c r="C3" s="198"/>
    </row>
    <row r="4" spans="1:5" x14ac:dyDescent="0.35">
      <c r="A4" s="186"/>
      <c r="B4" s="554"/>
      <c r="C4" s="554"/>
    </row>
    <row r="5" spans="1:5" x14ac:dyDescent="0.35">
      <c r="A5" s="1653" t="s">
        <v>686</v>
      </c>
      <c r="B5" s="1653"/>
      <c r="C5" s="1653"/>
      <c r="D5" s="1653"/>
    </row>
    <row r="6" spans="1:5" ht="15" thickBot="1" x14ac:dyDescent="0.4">
      <c r="A6" s="604"/>
      <c r="B6" s="604"/>
      <c r="C6" s="604"/>
      <c r="D6" s="604"/>
      <c r="E6" s="130"/>
    </row>
    <row r="7" spans="1:5" ht="30" customHeight="1" x14ac:dyDescent="0.35">
      <c r="A7" s="607" t="s">
        <v>240</v>
      </c>
      <c r="B7" s="1730" t="s">
        <v>220</v>
      </c>
      <c r="C7" s="1730"/>
      <c r="D7" s="1731"/>
      <c r="E7" s="201"/>
    </row>
    <row r="8" spans="1:5" x14ac:dyDescent="0.35">
      <c r="A8" s="1732" t="s">
        <v>401</v>
      </c>
      <c r="B8" s="1699" t="s">
        <v>402</v>
      </c>
      <c r="C8" s="1699"/>
      <c r="D8" s="1701"/>
      <c r="E8" s="201"/>
    </row>
    <row r="9" spans="1:5" ht="15" thickBot="1" x14ac:dyDescent="0.4">
      <c r="A9" s="1723"/>
      <c r="B9" s="1670"/>
      <c r="C9" s="1670"/>
      <c r="D9" s="1672"/>
      <c r="E9" s="201"/>
    </row>
    <row r="10" spans="1:5" s="214" customFormat="1" ht="15" thickBot="1" x14ac:dyDescent="0.4">
      <c r="A10" s="288"/>
      <c r="B10" s="288"/>
      <c r="C10" s="288"/>
      <c r="D10" s="288"/>
      <c r="E10" s="198"/>
    </row>
    <row r="11" spans="1:5" ht="15.75" customHeight="1" x14ac:dyDescent="0.35">
      <c r="A11" s="1716" t="s">
        <v>45</v>
      </c>
      <c r="B11" s="1719" t="s">
        <v>25</v>
      </c>
      <c r="C11" s="1719" t="s">
        <v>45</v>
      </c>
      <c r="D11" s="1727" t="s">
        <v>5</v>
      </c>
      <c r="E11" s="554"/>
    </row>
    <row r="12" spans="1:5" x14ac:dyDescent="0.35">
      <c r="A12" s="1717"/>
      <c r="B12" s="1720"/>
      <c r="C12" s="1720"/>
      <c r="D12" s="1728"/>
      <c r="E12" s="554"/>
    </row>
    <row r="13" spans="1:5" ht="15" thickBot="1" x14ac:dyDescent="0.4">
      <c r="A13" s="1718"/>
      <c r="B13" s="1721"/>
      <c r="C13" s="1721"/>
      <c r="D13" s="1729"/>
      <c r="E13" s="554"/>
    </row>
    <row r="14" spans="1:5" x14ac:dyDescent="0.35">
      <c r="A14" s="569">
        <v>31</v>
      </c>
      <c r="B14" s="847">
        <v>10557</v>
      </c>
      <c r="C14" s="759" t="s">
        <v>41</v>
      </c>
      <c r="D14" s="760">
        <f>B40</f>
        <v>724459</v>
      </c>
      <c r="E14" s="198"/>
    </row>
    <row r="15" spans="1:5" x14ac:dyDescent="0.35">
      <c r="A15" s="569">
        <v>53</v>
      </c>
      <c r="B15" s="847">
        <v>145250</v>
      </c>
      <c r="C15" s="519"/>
      <c r="D15" s="396"/>
      <c r="E15" s="198"/>
    </row>
    <row r="16" spans="1:5" x14ac:dyDescent="0.35">
      <c r="A16" s="569">
        <v>70</v>
      </c>
      <c r="B16" s="847">
        <v>37506</v>
      </c>
      <c r="C16" s="519"/>
      <c r="D16" s="396"/>
      <c r="E16" s="905"/>
    </row>
    <row r="17" spans="1:5" x14ac:dyDescent="0.35">
      <c r="A17" s="569">
        <v>84</v>
      </c>
      <c r="B17" s="847">
        <v>1121</v>
      </c>
      <c r="C17" s="519"/>
      <c r="D17" s="396"/>
      <c r="E17" s="905"/>
    </row>
    <row r="18" spans="1:5" x14ac:dyDescent="0.35">
      <c r="A18" s="569">
        <v>129</v>
      </c>
      <c r="B18" s="847">
        <v>6181</v>
      </c>
      <c r="C18" s="519"/>
      <c r="D18" s="396"/>
      <c r="E18" s="905"/>
    </row>
    <row r="19" spans="1:5" x14ac:dyDescent="0.35">
      <c r="A19" s="569">
        <v>131</v>
      </c>
      <c r="B19" s="847">
        <v>98345</v>
      </c>
      <c r="C19" s="519"/>
      <c r="D19" s="396"/>
      <c r="E19" s="905"/>
    </row>
    <row r="20" spans="1:5" x14ac:dyDescent="0.35">
      <c r="A20" s="569">
        <v>173</v>
      </c>
      <c r="B20" s="847">
        <v>74454</v>
      </c>
      <c r="C20" s="519"/>
      <c r="D20" s="396"/>
      <c r="E20" s="905"/>
    </row>
    <row r="21" spans="1:5" x14ac:dyDescent="0.35">
      <c r="A21" s="569">
        <v>175</v>
      </c>
      <c r="B21" s="847">
        <v>107936</v>
      </c>
      <c r="C21" s="519"/>
      <c r="D21" s="396"/>
      <c r="E21" s="905"/>
    </row>
    <row r="22" spans="1:5" x14ac:dyDescent="0.35">
      <c r="A22" s="569">
        <v>178</v>
      </c>
      <c r="B22" s="847">
        <v>176800</v>
      </c>
      <c r="C22" s="519"/>
      <c r="D22" s="396"/>
      <c r="E22" s="905"/>
    </row>
    <row r="23" spans="1:5" x14ac:dyDescent="0.35">
      <c r="A23" s="569">
        <v>197</v>
      </c>
      <c r="B23" s="847">
        <v>52319</v>
      </c>
      <c r="C23" s="519"/>
      <c r="D23" s="397"/>
      <c r="E23" s="905"/>
    </row>
    <row r="24" spans="1:5" x14ac:dyDescent="0.35">
      <c r="A24" s="569" t="s">
        <v>772</v>
      </c>
      <c r="B24" s="847">
        <v>875</v>
      </c>
      <c r="C24" s="519"/>
      <c r="D24" s="396"/>
      <c r="E24" s="905"/>
    </row>
    <row r="25" spans="1:5" x14ac:dyDescent="0.35">
      <c r="A25" s="569">
        <v>217</v>
      </c>
      <c r="B25" s="847">
        <v>13115</v>
      </c>
      <c r="C25" s="519"/>
      <c r="D25" s="396"/>
      <c r="E25" s="905"/>
    </row>
    <row r="26" spans="1:5" x14ac:dyDescent="0.35">
      <c r="A26" s="569"/>
      <c r="B26" s="847"/>
      <c r="C26" s="519"/>
      <c r="D26" s="396"/>
      <c r="E26" s="905"/>
    </row>
    <row r="27" spans="1:5" x14ac:dyDescent="0.35">
      <c r="A27" s="569"/>
      <c r="B27" s="847"/>
      <c r="C27" s="519"/>
      <c r="D27" s="396"/>
      <c r="E27" s="905"/>
    </row>
    <row r="28" spans="1:5" x14ac:dyDescent="0.35">
      <c r="A28" s="569"/>
      <c r="B28" s="847"/>
      <c r="C28" s="519"/>
      <c r="D28" s="396"/>
      <c r="E28" s="905"/>
    </row>
    <row r="29" spans="1:5" x14ac:dyDescent="0.35">
      <c r="A29" s="569"/>
      <c r="B29" s="847"/>
      <c r="C29" s="519"/>
      <c r="D29" s="396"/>
      <c r="E29" s="905"/>
    </row>
    <row r="30" spans="1:5" x14ac:dyDescent="0.35">
      <c r="A30" s="569"/>
      <c r="B30" s="847"/>
      <c r="C30" s="519"/>
      <c r="D30" s="396"/>
      <c r="E30" s="905"/>
    </row>
    <row r="31" spans="1:5" x14ac:dyDescent="0.35">
      <c r="A31" s="569"/>
      <c r="B31" s="847"/>
      <c r="C31" s="519"/>
      <c r="D31" s="396"/>
      <c r="E31" s="905"/>
    </row>
    <row r="32" spans="1:5" x14ac:dyDescent="0.35">
      <c r="A32" s="569"/>
      <c r="B32" s="847"/>
      <c r="C32" s="519"/>
      <c r="D32" s="396"/>
      <c r="E32" s="905"/>
    </row>
    <row r="33" spans="1:5" x14ac:dyDescent="0.35">
      <c r="A33" s="569"/>
      <c r="B33" s="847"/>
      <c r="C33" s="534"/>
      <c r="D33" s="396"/>
      <c r="E33" s="905"/>
    </row>
    <row r="34" spans="1:5" x14ac:dyDescent="0.35">
      <c r="A34" s="569"/>
      <c r="B34" s="847"/>
      <c r="C34" s="534"/>
      <c r="D34" s="396"/>
      <c r="E34" s="905"/>
    </row>
    <row r="35" spans="1:5" x14ac:dyDescent="0.35">
      <c r="A35" s="569"/>
      <c r="B35" s="847"/>
      <c r="C35" s="534"/>
      <c r="D35" s="396"/>
      <c r="E35" s="198"/>
    </row>
    <row r="36" spans="1:5" x14ac:dyDescent="0.35">
      <c r="A36" s="573"/>
      <c r="B36" s="847"/>
      <c r="C36" s="534"/>
      <c r="D36" s="396"/>
      <c r="E36" s="198"/>
    </row>
    <row r="37" spans="1:5" x14ac:dyDescent="0.35">
      <c r="A37" s="573"/>
      <c r="B37" s="847"/>
      <c r="C37" s="534"/>
      <c r="D37" s="396"/>
      <c r="E37" s="198"/>
    </row>
    <row r="38" spans="1:5" x14ac:dyDescent="0.35">
      <c r="A38" s="573"/>
      <c r="B38" s="847"/>
      <c r="C38" s="534"/>
      <c r="D38" s="396"/>
      <c r="E38" s="198"/>
    </row>
    <row r="39" spans="1:5" ht="15" thickBot="1" x14ac:dyDescent="0.4">
      <c r="A39" s="573"/>
      <c r="B39" s="847"/>
      <c r="C39" s="534"/>
      <c r="D39" s="614"/>
      <c r="E39" s="905"/>
    </row>
    <row r="40" spans="1:5" ht="15" thickBot="1" x14ac:dyDescent="0.4">
      <c r="A40" s="640" t="s">
        <v>264</v>
      </c>
      <c r="B40" s="612">
        <f>SUM(B14:B39)</f>
        <v>724459</v>
      </c>
      <c r="C40" s="613" t="s">
        <v>8</v>
      </c>
      <c r="D40" s="611">
        <f>SUM(D14:D39)</f>
        <v>724459</v>
      </c>
      <c r="E40" s="905"/>
    </row>
    <row r="41" spans="1:5" x14ac:dyDescent="0.35">
      <c r="A41" s="615"/>
      <c r="B41" s="1186"/>
      <c r="C41" s="615"/>
      <c r="D41" s="1186"/>
      <c r="E41" s="905"/>
    </row>
    <row r="42" spans="1:5" x14ac:dyDescent="0.35">
      <c r="A42" s="615"/>
      <c r="B42" s="1186"/>
      <c r="C42" s="615"/>
      <c r="D42" s="1186"/>
      <c r="E42" s="905"/>
    </row>
    <row r="43" spans="1:5" x14ac:dyDescent="0.35">
      <c r="A43" s="615"/>
      <c r="B43" s="1332"/>
      <c r="C43" s="615"/>
      <c r="D43" s="1332"/>
      <c r="E43" s="905"/>
    </row>
    <row r="44" spans="1:5" x14ac:dyDescent="0.35">
      <c r="A44" s="615"/>
      <c r="B44" s="1186"/>
      <c r="C44" s="615"/>
      <c r="D44" s="1186"/>
      <c r="E44" s="905"/>
    </row>
    <row r="45" spans="1:5" x14ac:dyDescent="0.35">
      <c r="A45" s="615"/>
      <c r="B45" s="1186"/>
      <c r="C45" s="615"/>
      <c r="D45" s="1186"/>
      <c r="E45" s="905"/>
    </row>
    <row r="46" spans="1:5" x14ac:dyDescent="0.35">
      <c r="A46" s="1654" t="s">
        <v>757</v>
      </c>
      <c r="B46" s="1654"/>
      <c r="C46" s="1654"/>
      <c r="D46" s="1654"/>
    </row>
    <row r="47" spans="1:5" ht="15" customHeight="1" x14ac:dyDescent="0.35">
      <c r="C47" s="1533" t="s">
        <v>639</v>
      </c>
      <c r="D47" s="1533"/>
    </row>
    <row r="48" spans="1:5" ht="15" customHeight="1" x14ac:dyDescent="0.35">
      <c r="C48" s="1179"/>
      <c r="D48" s="1179"/>
    </row>
    <row r="49" spans="3:4" x14ac:dyDescent="0.35">
      <c r="C49" s="1724" t="s">
        <v>38</v>
      </c>
      <c r="D49" s="1724"/>
    </row>
    <row r="50" spans="3:4" x14ac:dyDescent="0.35">
      <c r="C50" s="1724"/>
      <c r="D50" s="1724"/>
    </row>
    <row r="51" spans="3:4" x14ac:dyDescent="0.35">
      <c r="C51" s="1724"/>
      <c r="D51" s="1724"/>
    </row>
  </sheetData>
  <sheetProtection algorithmName="SHA-512" hashValue="SuDHtUa7ZzVeQiMqFJXzveHZ5TNt4Dg2baHpnvsxK6Hxkg4q1+Mf/Bt8uynxMssKbI49S2pPrKmtTmK9I2L+/A==" saltValue="qZbu2G+yEyR/dnMgFFS8iA==" spinCount="100000" sheet="1" objects="1" scenarios="1" selectLockedCells="1" selectUnlockedCells="1"/>
  <mergeCells count="13">
    <mergeCell ref="A5:D5"/>
    <mergeCell ref="B7:D7"/>
    <mergeCell ref="A11:A13"/>
    <mergeCell ref="B11:B13"/>
    <mergeCell ref="B8:D9"/>
    <mergeCell ref="C11:C13"/>
    <mergeCell ref="D11:D13"/>
    <mergeCell ref="A8:A9"/>
    <mergeCell ref="C51:D51"/>
    <mergeCell ref="A46:D46"/>
    <mergeCell ref="C47:D47"/>
    <mergeCell ref="C49:D49"/>
    <mergeCell ref="C50:D5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5"/>
  <sheetViews>
    <sheetView topLeftCell="A7" workbookViewId="0">
      <selection activeCell="J22" sqref="J22"/>
    </sheetView>
  </sheetViews>
  <sheetFormatPr defaultRowHeight="14.5" x14ac:dyDescent="0.35"/>
  <cols>
    <col min="1" max="1" width="19.54296875" customWidth="1"/>
    <col min="2" max="2" width="23.453125" customWidth="1"/>
    <col min="3" max="3" width="22.54296875" customWidth="1"/>
    <col min="4" max="4" width="18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86" t="s">
        <v>558</v>
      </c>
      <c r="B3" s="905"/>
      <c r="C3" s="905"/>
    </row>
    <row r="4" spans="1:4" x14ac:dyDescent="0.35">
      <c r="A4" s="186"/>
      <c r="B4" s="905"/>
      <c r="C4" s="905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" x14ac:dyDescent="0.35">
      <c r="A7" s="607" t="s">
        <v>240</v>
      </c>
      <c r="B7" s="1730" t="s">
        <v>220</v>
      </c>
      <c r="C7" s="1730"/>
      <c r="D7" s="1731"/>
    </row>
    <row r="8" spans="1:4" x14ac:dyDescent="0.35">
      <c r="A8" s="1732" t="s">
        <v>669</v>
      </c>
      <c r="B8" s="1699" t="s">
        <v>670</v>
      </c>
      <c r="C8" s="1699"/>
      <c r="D8" s="1701"/>
    </row>
    <row r="9" spans="1:4" ht="15" thickBot="1" x14ac:dyDescent="0.4">
      <c r="A9" s="1723"/>
      <c r="B9" s="1670"/>
      <c r="C9" s="1670"/>
      <c r="D9" s="1672"/>
    </row>
    <row r="10" spans="1:4" ht="15" thickBot="1" x14ac:dyDescent="0.4">
      <c r="A10" s="417"/>
      <c r="B10" s="417"/>
      <c r="C10" s="417"/>
      <c r="D10" s="417"/>
    </row>
    <row r="11" spans="1:4" x14ac:dyDescent="0.35">
      <c r="A11" s="1716" t="s">
        <v>45</v>
      </c>
      <c r="B11" s="1719" t="s">
        <v>25</v>
      </c>
      <c r="C11" s="1719" t="s">
        <v>45</v>
      </c>
      <c r="D11" s="1727" t="s">
        <v>5</v>
      </c>
    </row>
    <row r="12" spans="1:4" x14ac:dyDescent="0.35">
      <c r="A12" s="1717"/>
      <c r="B12" s="1720"/>
      <c r="C12" s="1720"/>
      <c r="D12" s="1728"/>
    </row>
    <row r="13" spans="1:4" ht="15" thickBot="1" x14ac:dyDescent="0.4">
      <c r="A13" s="1718"/>
      <c r="B13" s="1721"/>
      <c r="C13" s="1721"/>
      <c r="D13" s="1729"/>
    </row>
    <row r="14" spans="1:4" x14ac:dyDescent="0.35">
      <c r="A14" s="569"/>
      <c r="B14" s="847"/>
      <c r="C14" s="759" t="s">
        <v>41</v>
      </c>
      <c r="D14" s="760">
        <f>B26</f>
        <v>72000</v>
      </c>
    </row>
    <row r="15" spans="1:4" x14ac:dyDescent="0.35">
      <c r="A15" s="569">
        <v>183</v>
      </c>
      <c r="B15" s="847">
        <v>72000</v>
      </c>
      <c r="C15" s="519"/>
      <c r="D15" s="396"/>
    </row>
    <row r="16" spans="1:4" x14ac:dyDescent="0.35">
      <c r="A16" s="569"/>
      <c r="B16" s="847"/>
      <c r="C16" s="519"/>
      <c r="D16" s="396"/>
    </row>
    <row r="17" spans="1:4" x14ac:dyDescent="0.35">
      <c r="A17" s="569"/>
      <c r="B17" s="847"/>
      <c r="C17" s="519"/>
      <c r="D17" s="396"/>
    </row>
    <row r="18" spans="1:4" x14ac:dyDescent="0.35">
      <c r="A18" s="569"/>
      <c r="B18" s="847"/>
      <c r="C18" s="519"/>
      <c r="D18" s="396"/>
    </row>
    <row r="19" spans="1:4" x14ac:dyDescent="0.35">
      <c r="A19" s="569"/>
      <c r="B19" s="847"/>
      <c r="C19" s="519"/>
      <c r="D19" s="396"/>
    </row>
    <row r="20" spans="1:4" x14ac:dyDescent="0.35">
      <c r="A20" s="569"/>
      <c r="B20" s="847"/>
      <c r="C20" s="534"/>
      <c r="D20" s="396"/>
    </row>
    <row r="21" spans="1:4" x14ac:dyDescent="0.35">
      <c r="A21" s="569"/>
      <c r="B21" s="847"/>
      <c r="C21" s="534"/>
      <c r="D21" s="396"/>
    </row>
    <row r="22" spans="1:4" x14ac:dyDescent="0.35">
      <c r="A22" s="573"/>
      <c r="B22" s="847"/>
      <c r="C22" s="534"/>
      <c r="D22" s="396"/>
    </row>
    <row r="23" spans="1:4" x14ac:dyDescent="0.35">
      <c r="A23" s="573"/>
      <c r="B23" s="847"/>
      <c r="C23" s="534"/>
      <c r="D23" s="396"/>
    </row>
    <row r="24" spans="1:4" x14ac:dyDescent="0.35">
      <c r="A24" s="573"/>
      <c r="B24" s="847"/>
      <c r="C24" s="534"/>
      <c r="D24" s="396"/>
    </row>
    <row r="25" spans="1:4" ht="15" thickBot="1" x14ac:dyDescent="0.4">
      <c r="A25" s="573"/>
      <c r="B25" s="847"/>
      <c r="C25" s="534"/>
      <c r="D25" s="614"/>
    </row>
    <row r="26" spans="1:4" ht="15" thickBot="1" x14ac:dyDescent="0.4">
      <c r="A26" s="640" t="s">
        <v>264</v>
      </c>
      <c r="B26" s="612">
        <f>SUM(B14:B25)</f>
        <v>72000</v>
      </c>
      <c r="C26" s="613" t="s">
        <v>8</v>
      </c>
      <c r="D26" s="611">
        <f>SUM(D14:D25)</f>
        <v>72000</v>
      </c>
    </row>
    <row r="27" spans="1:4" x14ac:dyDescent="0.35">
      <c r="A27" s="615"/>
      <c r="B27" s="1288"/>
      <c r="C27" s="615"/>
      <c r="D27" s="1288"/>
    </row>
    <row r="28" spans="1:4" x14ac:dyDescent="0.35">
      <c r="A28" s="615"/>
      <c r="B28" s="1288"/>
      <c r="C28" s="615"/>
      <c r="D28" s="1288"/>
    </row>
    <row r="29" spans="1:4" x14ac:dyDescent="0.35">
      <c r="A29" s="615"/>
      <c r="B29" s="1332"/>
      <c r="C29" s="615"/>
      <c r="D29" s="1332"/>
    </row>
    <row r="30" spans="1:4" x14ac:dyDescent="0.35">
      <c r="A30" s="615"/>
      <c r="B30" s="1288"/>
      <c r="C30" s="615"/>
      <c r="D30" s="1288"/>
    </row>
    <row r="31" spans="1:4" x14ac:dyDescent="0.35">
      <c r="A31" s="615"/>
      <c r="B31" s="1288"/>
      <c r="C31" s="615"/>
      <c r="D31" s="1288"/>
    </row>
    <row r="32" spans="1:4" x14ac:dyDescent="0.35">
      <c r="A32" s="1654" t="s">
        <v>757</v>
      </c>
      <c r="B32" s="1654"/>
      <c r="C32" s="1654"/>
      <c r="D32" s="1654"/>
    </row>
    <row r="33" spans="3:4" x14ac:dyDescent="0.35">
      <c r="C33" s="1533" t="s">
        <v>639</v>
      </c>
      <c r="D33" s="1533"/>
    </row>
    <row r="34" spans="3:4" x14ac:dyDescent="0.35">
      <c r="C34" s="1286"/>
      <c r="D34" s="1286"/>
    </row>
    <row r="35" spans="3:4" x14ac:dyDescent="0.35">
      <c r="C35" s="1724" t="s">
        <v>38</v>
      </c>
      <c r="D35" s="1724"/>
    </row>
  </sheetData>
  <sheetProtection algorithmName="SHA-512" hashValue="1rBq25+gj/PhJWvvZr0kkShJbAIDjbMc5xLvbzYL8dM3qNMQZZulHG2SRHn9EAmHWP5vchXgms3EXQVBlR6ZUw==" saltValue="sGDMXBFCfcgL1er8CJu2+g==" spinCount="100000" sheet="1" objects="1" scenarios="1" selectLockedCells="1" selectUnlockedCells="1"/>
  <mergeCells count="11">
    <mergeCell ref="A32:D32"/>
    <mergeCell ref="C33:D33"/>
    <mergeCell ref="C35:D35"/>
    <mergeCell ref="A5:D5"/>
    <mergeCell ref="B7:D7"/>
    <mergeCell ref="A8:A9"/>
    <mergeCell ref="B8:D9"/>
    <mergeCell ref="A11:A13"/>
    <mergeCell ref="B11:B13"/>
    <mergeCell ref="C11:C13"/>
    <mergeCell ref="D11:D13"/>
  </mergeCells>
  <pageMargins left="0.7" right="0.7" top="0.75" bottom="0.75" header="0.3" footer="0.3"/>
  <pageSetup paperSize="9"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9"/>
  <sheetViews>
    <sheetView topLeftCell="A28" workbookViewId="0">
      <selection activeCell="I38" sqref="I38"/>
    </sheetView>
  </sheetViews>
  <sheetFormatPr defaultRowHeight="14.5" x14ac:dyDescent="0.35"/>
  <cols>
    <col min="1" max="1" width="16.54296875" customWidth="1"/>
    <col min="2" max="2" width="23.453125" customWidth="1"/>
    <col min="3" max="3" width="19.1796875" customWidth="1"/>
    <col min="4" max="4" width="22.45312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198"/>
      <c r="C3" s="198"/>
    </row>
    <row r="4" spans="1:4" x14ac:dyDescent="0.35">
      <c r="A4" s="186"/>
      <c r="B4" s="198"/>
      <c r="C4" s="1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" x14ac:dyDescent="0.35">
      <c r="A7" s="607" t="s">
        <v>240</v>
      </c>
      <c r="B7" s="1730" t="s">
        <v>220</v>
      </c>
      <c r="C7" s="1730"/>
      <c r="D7" s="1731"/>
    </row>
    <row r="8" spans="1:4" x14ac:dyDescent="0.35">
      <c r="A8" s="1739" t="s">
        <v>403</v>
      </c>
      <c r="B8" s="1741" t="s">
        <v>404</v>
      </c>
      <c r="C8" s="1741"/>
      <c r="D8" s="1742"/>
    </row>
    <row r="9" spans="1:4" ht="15" thickBot="1" x14ac:dyDescent="0.4">
      <c r="A9" s="1740"/>
      <c r="B9" s="1743"/>
      <c r="C9" s="1743"/>
      <c r="D9" s="1744"/>
    </row>
    <row r="10" spans="1:4" x14ac:dyDescent="0.35">
      <c r="A10" s="391"/>
      <c r="B10" s="391"/>
      <c r="C10" s="391"/>
      <c r="D10" s="391"/>
    </row>
    <row r="11" spans="1:4" ht="15" thickBot="1" x14ac:dyDescent="0.4">
      <c r="A11" s="554"/>
      <c r="B11" s="554"/>
      <c r="C11" s="554"/>
      <c r="D11" s="554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x14ac:dyDescent="0.35">
      <c r="A14" s="1733"/>
      <c r="B14" s="1734"/>
      <c r="C14" s="1734"/>
      <c r="D14" s="1735"/>
    </row>
    <row r="15" spans="1:4" x14ac:dyDescent="0.35">
      <c r="A15" s="569">
        <v>42</v>
      </c>
      <c r="B15" s="847">
        <v>1000</v>
      </c>
      <c r="C15" s="759" t="s">
        <v>41</v>
      </c>
      <c r="D15" s="760">
        <f>B42</f>
        <v>113336</v>
      </c>
    </row>
    <row r="16" spans="1:4" x14ac:dyDescent="0.35">
      <c r="A16" s="569">
        <v>57</v>
      </c>
      <c r="B16" s="847">
        <v>1000</v>
      </c>
      <c r="C16" s="644"/>
      <c r="D16" s="396"/>
    </row>
    <row r="17" spans="1:4" x14ac:dyDescent="0.35">
      <c r="A17" s="569" t="s">
        <v>773</v>
      </c>
      <c r="B17" s="847">
        <v>1000</v>
      </c>
      <c r="C17" s="644"/>
      <c r="D17" s="396"/>
    </row>
    <row r="18" spans="1:4" x14ac:dyDescent="0.35">
      <c r="A18" s="569">
        <v>190</v>
      </c>
      <c r="B18" s="847">
        <v>2755</v>
      </c>
      <c r="C18" s="644"/>
      <c r="D18" s="396"/>
    </row>
    <row r="19" spans="1:4" x14ac:dyDescent="0.35">
      <c r="A19" s="569">
        <v>191</v>
      </c>
      <c r="B19" s="847">
        <v>25081</v>
      </c>
      <c r="C19" s="644"/>
      <c r="D19" s="396"/>
    </row>
    <row r="20" spans="1:4" x14ac:dyDescent="0.35">
      <c r="A20" s="569">
        <v>211</v>
      </c>
      <c r="B20" s="847">
        <v>50000</v>
      </c>
      <c r="C20" s="644"/>
      <c r="D20" s="396"/>
    </row>
    <row r="21" spans="1:4" x14ac:dyDescent="0.35">
      <c r="A21" s="958">
        <v>231</v>
      </c>
      <c r="B21" s="847">
        <v>2500</v>
      </c>
      <c r="C21" s="644"/>
      <c r="D21" s="396"/>
    </row>
    <row r="22" spans="1:4" x14ac:dyDescent="0.35">
      <c r="A22" s="519">
        <v>237</v>
      </c>
      <c r="B22" s="847">
        <v>30000</v>
      </c>
      <c r="C22" s="644"/>
      <c r="D22" s="397"/>
    </row>
    <row r="23" spans="1:4" x14ac:dyDescent="0.35">
      <c r="A23" s="569"/>
      <c r="B23" s="847"/>
      <c r="C23" s="644"/>
      <c r="D23" s="396"/>
    </row>
    <row r="24" spans="1:4" x14ac:dyDescent="0.35">
      <c r="A24" s="569"/>
      <c r="C24" s="644"/>
      <c r="D24" s="396"/>
    </row>
    <row r="25" spans="1:4" x14ac:dyDescent="0.35">
      <c r="A25" s="569"/>
      <c r="B25" s="847"/>
      <c r="C25" s="644"/>
      <c r="D25" s="396"/>
    </row>
    <row r="26" spans="1:4" x14ac:dyDescent="0.35">
      <c r="A26" s="569"/>
      <c r="B26" s="847"/>
      <c r="C26" s="644"/>
      <c r="D26" s="396"/>
    </row>
    <row r="27" spans="1:4" x14ac:dyDescent="0.35">
      <c r="A27" s="569"/>
      <c r="B27" s="847"/>
      <c r="C27" s="644"/>
      <c r="D27" s="396"/>
    </row>
    <row r="28" spans="1:4" x14ac:dyDescent="0.35">
      <c r="A28" s="569"/>
      <c r="B28" s="847"/>
      <c r="C28" s="593"/>
      <c r="D28" s="396"/>
    </row>
    <row r="29" spans="1:4" x14ac:dyDescent="0.35">
      <c r="A29" s="569"/>
      <c r="B29" s="847"/>
      <c r="C29" s="593"/>
      <c r="D29" s="396"/>
    </row>
    <row r="30" spans="1:4" x14ac:dyDescent="0.35">
      <c r="A30" s="569"/>
      <c r="B30" s="847"/>
      <c r="C30" s="593"/>
      <c r="D30" s="396"/>
    </row>
    <row r="31" spans="1:4" x14ac:dyDescent="0.35">
      <c r="A31" s="569"/>
      <c r="B31" s="847"/>
      <c r="C31" s="593"/>
      <c r="D31" s="396"/>
    </row>
    <row r="32" spans="1:4" x14ac:dyDescent="0.35">
      <c r="A32" s="569"/>
      <c r="B32" s="847"/>
      <c r="C32" s="593"/>
      <c r="D32" s="397"/>
    </row>
    <row r="33" spans="1:4" x14ac:dyDescent="0.35">
      <c r="A33" s="569"/>
      <c r="B33" s="847"/>
      <c r="C33" s="593"/>
      <c r="D33" s="396"/>
    </row>
    <row r="34" spans="1:4" x14ac:dyDescent="0.35">
      <c r="A34" s="569"/>
      <c r="B34" s="847"/>
      <c r="C34" s="593"/>
      <c r="D34" s="396"/>
    </row>
    <row r="35" spans="1:4" x14ac:dyDescent="0.35">
      <c r="A35" s="569"/>
      <c r="B35" s="847"/>
      <c r="C35" s="593"/>
      <c r="D35" s="396"/>
    </row>
    <row r="36" spans="1:4" x14ac:dyDescent="0.35">
      <c r="A36" s="569"/>
      <c r="B36" s="847"/>
      <c r="C36" s="593"/>
      <c r="D36" s="396"/>
    </row>
    <row r="37" spans="1:4" x14ac:dyDescent="0.35">
      <c r="A37" s="569"/>
      <c r="B37" s="847"/>
      <c r="C37" s="593"/>
      <c r="D37" s="396"/>
    </row>
    <row r="38" spans="1:4" x14ac:dyDescent="0.35">
      <c r="A38" s="569"/>
      <c r="B38" s="847"/>
      <c r="C38" s="593"/>
      <c r="D38" s="396"/>
    </row>
    <row r="39" spans="1:4" x14ac:dyDescent="0.35">
      <c r="A39" s="569"/>
      <c r="B39" s="847"/>
      <c r="C39" s="519"/>
      <c r="D39" s="396"/>
    </row>
    <row r="40" spans="1:4" x14ac:dyDescent="0.35">
      <c r="A40" s="569"/>
      <c r="B40" s="847"/>
      <c r="C40" s="519"/>
      <c r="D40" s="396"/>
    </row>
    <row r="41" spans="1:4" ht="15" thickBot="1" x14ac:dyDescent="0.4">
      <c r="A41" s="569"/>
      <c r="B41" s="847"/>
      <c r="C41" s="519"/>
      <c r="D41" s="396"/>
    </row>
    <row r="42" spans="1:4" ht="15" thickBot="1" x14ac:dyDescent="0.4">
      <c r="A42" s="605" t="s">
        <v>338</v>
      </c>
      <c r="B42" s="612">
        <f>SUM(B15:B41)</f>
        <v>113336</v>
      </c>
      <c r="C42" s="613" t="s">
        <v>8</v>
      </c>
      <c r="D42" s="611">
        <f>SUM(D15:D41)</f>
        <v>113336</v>
      </c>
    </row>
    <row r="43" spans="1:4" x14ac:dyDescent="0.35">
      <c r="A43" s="751"/>
      <c r="B43" s="414"/>
      <c r="C43" s="615"/>
      <c r="D43" s="414"/>
    </row>
    <row r="44" spans="1:4" x14ac:dyDescent="0.35">
      <c r="A44" s="1331"/>
      <c r="B44" s="1332"/>
      <c r="C44" s="615"/>
      <c r="D44" s="1332"/>
    </row>
    <row r="45" spans="1:4" x14ac:dyDescent="0.35">
      <c r="A45" s="751"/>
      <c r="B45" s="414"/>
      <c r="C45" s="615"/>
      <c r="D45" s="414"/>
    </row>
    <row r="46" spans="1:4" x14ac:dyDescent="0.35">
      <c r="A46" s="1654" t="s">
        <v>757</v>
      </c>
      <c r="B46" s="1654"/>
      <c r="C46" s="1654"/>
      <c r="D46" s="1654"/>
    </row>
    <row r="47" spans="1:4" x14ac:dyDescent="0.35">
      <c r="C47" s="1533" t="s">
        <v>640</v>
      </c>
      <c r="D47" s="1533"/>
    </row>
    <row r="48" spans="1:4" x14ac:dyDescent="0.35">
      <c r="C48" s="1179"/>
      <c r="D48" s="1179"/>
    </row>
    <row r="49" spans="1:4" x14ac:dyDescent="0.35">
      <c r="C49" s="1724" t="s">
        <v>38</v>
      </c>
      <c r="D49" s="1724"/>
    </row>
    <row r="50" spans="1:4" x14ac:dyDescent="0.35">
      <c r="C50" s="1724"/>
      <c r="D50" s="1724"/>
    </row>
    <row r="51" spans="1:4" x14ac:dyDescent="0.35">
      <c r="C51" s="1724"/>
      <c r="D51" s="1724"/>
    </row>
    <row r="52" spans="1:4" x14ac:dyDescent="0.35">
      <c r="A52" s="457"/>
      <c r="B52" s="457"/>
      <c r="C52" s="457"/>
      <c r="D52" s="457"/>
    </row>
    <row r="53" spans="1:4" x14ac:dyDescent="0.35">
      <c r="A53" s="399"/>
      <c r="B53" s="394"/>
      <c r="C53" s="399"/>
      <c r="D53" s="394"/>
    </row>
    <row r="54" spans="1:4" x14ac:dyDescent="0.35">
      <c r="A54" s="391"/>
      <c r="B54" s="394"/>
      <c r="C54" s="399"/>
      <c r="D54" s="394"/>
    </row>
    <row r="55" spans="1:4" x14ac:dyDescent="0.35">
      <c r="A55" s="391"/>
      <c r="B55" s="394"/>
      <c r="C55" s="391"/>
      <c r="D55" s="394"/>
    </row>
    <row r="56" spans="1:4" x14ac:dyDescent="0.35">
      <c r="A56" s="391"/>
      <c r="B56" s="394"/>
      <c r="C56" s="391"/>
      <c r="D56" s="394"/>
    </row>
    <row r="57" spans="1:4" x14ac:dyDescent="0.35">
      <c r="A57" s="391"/>
      <c r="B57" s="394"/>
      <c r="C57" s="391"/>
      <c r="D57" s="394"/>
    </row>
    <row r="58" spans="1:4" x14ac:dyDescent="0.35">
      <c r="A58" s="391"/>
      <c r="B58" s="394"/>
      <c r="C58" s="391"/>
      <c r="D58" s="394"/>
    </row>
    <row r="59" spans="1:4" x14ac:dyDescent="0.35">
      <c r="A59" s="391"/>
      <c r="B59" s="394"/>
      <c r="C59" s="391"/>
      <c r="D59" s="394"/>
    </row>
    <row r="60" spans="1:4" x14ac:dyDescent="0.35">
      <c r="A60" s="391"/>
      <c r="B60" s="394"/>
      <c r="C60" s="391"/>
      <c r="D60" s="394"/>
    </row>
    <row r="61" spans="1:4" x14ac:dyDescent="0.35">
      <c r="A61" s="391"/>
      <c r="B61" s="394"/>
      <c r="C61" s="391"/>
      <c r="D61" s="394"/>
    </row>
    <row r="62" spans="1:4" x14ac:dyDescent="0.35">
      <c r="A62" s="391"/>
      <c r="B62" s="394"/>
      <c r="C62" s="391"/>
      <c r="D62" s="394"/>
    </row>
    <row r="63" spans="1:4" x14ac:dyDescent="0.35">
      <c r="A63" s="391"/>
      <c r="B63" s="394"/>
      <c r="C63" s="391"/>
      <c r="D63" s="394"/>
    </row>
    <row r="64" spans="1:4" x14ac:dyDescent="0.35">
      <c r="A64" s="391"/>
      <c r="B64" s="394"/>
      <c r="C64" s="391"/>
      <c r="D64" s="394"/>
    </row>
    <row r="65" spans="1:4" x14ac:dyDescent="0.35">
      <c r="A65" s="391"/>
      <c r="B65" s="394"/>
      <c r="C65" s="391"/>
      <c r="D65" s="394"/>
    </row>
    <row r="66" spans="1:4" x14ac:dyDescent="0.35">
      <c r="A66" s="391"/>
      <c r="B66" s="394"/>
      <c r="C66" s="391"/>
      <c r="D66" s="394"/>
    </row>
    <row r="67" spans="1:4" x14ac:dyDescent="0.35">
      <c r="A67" s="391"/>
      <c r="B67" s="394"/>
      <c r="C67" s="391"/>
      <c r="D67" s="394"/>
    </row>
    <row r="68" spans="1:4" x14ac:dyDescent="0.35">
      <c r="A68" s="391"/>
      <c r="B68" s="394"/>
      <c r="C68" s="391"/>
      <c r="D68" s="394"/>
    </row>
    <row r="69" spans="1:4" x14ac:dyDescent="0.35">
      <c r="A69" s="391"/>
      <c r="B69" s="394"/>
      <c r="C69" s="391"/>
      <c r="D69" s="394"/>
    </row>
    <row r="70" spans="1:4" x14ac:dyDescent="0.35">
      <c r="A70" s="391"/>
      <c r="B70" s="394"/>
      <c r="C70" s="391"/>
      <c r="D70" s="394"/>
    </row>
    <row r="71" spans="1:4" x14ac:dyDescent="0.35">
      <c r="A71" s="391"/>
      <c r="B71" s="394"/>
      <c r="C71" s="391"/>
      <c r="D71" s="394"/>
    </row>
    <row r="72" spans="1:4" x14ac:dyDescent="0.35">
      <c r="A72" s="391"/>
      <c r="B72" s="394"/>
      <c r="C72" s="391"/>
      <c r="D72" s="394"/>
    </row>
    <row r="73" spans="1:4" x14ac:dyDescent="0.35">
      <c r="A73" s="391"/>
      <c r="B73" s="394"/>
      <c r="C73" s="391"/>
      <c r="D73" s="394"/>
    </row>
    <row r="74" spans="1:4" x14ac:dyDescent="0.35">
      <c r="A74" s="391"/>
      <c r="B74" s="394"/>
      <c r="C74" s="391"/>
      <c r="D74" s="394"/>
    </row>
    <row r="75" spans="1:4" x14ac:dyDescent="0.35">
      <c r="A75" s="391"/>
      <c r="B75" s="394"/>
      <c r="C75" s="391"/>
      <c r="D75" s="394"/>
    </row>
    <row r="76" spans="1:4" x14ac:dyDescent="0.35">
      <c r="A76" s="391"/>
      <c r="B76" s="394"/>
      <c r="C76" s="391"/>
      <c r="D76" s="394"/>
    </row>
    <row r="77" spans="1:4" x14ac:dyDescent="0.35">
      <c r="A77" s="391"/>
      <c r="B77" s="394"/>
      <c r="C77" s="391"/>
      <c r="D77" s="394"/>
    </row>
    <row r="78" spans="1:4" x14ac:dyDescent="0.35">
      <c r="A78" s="391"/>
      <c r="B78" s="394"/>
      <c r="C78" s="391"/>
      <c r="D78" s="394"/>
    </row>
    <row r="79" spans="1:4" x14ac:dyDescent="0.35">
      <c r="A79" s="391"/>
      <c r="B79" s="394"/>
      <c r="C79" s="391"/>
      <c r="D79" s="214"/>
    </row>
    <row r="80" spans="1:4" x14ac:dyDescent="0.35">
      <c r="A80" s="391"/>
      <c r="B80" s="394"/>
      <c r="C80" s="391"/>
      <c r="D80" s="214"/>
    </row>
    <row r="81" spans="1:4" x14ac:dyDescent="0.35">
      <c r="A81" s="391"/>
      <c r="B81" s="394"/>
      <c r="C81" s="391"/>
      <c r="D81" s="214"/>
    </row>
    <row r="82" spans="1:4" x14ac:dyDescent="0.35">
      <c r="A82" s="391"/>
      <c r="B82" s="394"/>
      <c r="C82" s="391"/>
      <c r="D82" s="394"/>
    </row>
    <row r="83" spans="1:4" x14ac:dyDescent="0.35">
      <c r="A83" s="391"/>
      <c r="B83" s="394"/>
      <c r="C83" s="391"/>
      <c r="D83" s="214"/>
    </row>
    <row r="84" spans="1:4" x14ac:dyDescent="0.35">
      <c r="A84" s="391"/>
      <c r="B84" s="394"/>
      <c r="C84" s="391"/>
      <c r="D84" s="214"/>
    </row>
    <row r="85" spans="1:4" x14ac:dyDescent="0.35">
      <c r="A85" s="391"/>
      <c r="B85" s="394"/>
      <c r="C85" s="391"/>
      <c r="D85" s="214"/>
    </row>
    <row r="86" spans="1:4" x14ac:dyDescent="0.35">
      <c r="A86" s="391"/>
      <c r="B86" s="394"/>
      <c r="C86" s="391"/>
      <c r="D86" s="214"/>
    </row>
    <row r="87" spans="1:4" x14ac:dyDescent="0.35">
      <c r="A87" s="391"/>
      <c r="B87" s="394"/>
      <c r="C87" s="391"/>
      <c r="D87" s="214"/>
    </row>
    <row r="88" spans="1:4" x14ac:dyDescent="0.35">
      <c r="A88" s="400"/>
      <c r="B88" s="1736"/>
      <c r="C88" s="1737"/>
      <c r="D88" s="1736"/>
    </row>
    <row r="89" spans="1:4" x14ac:dyDescent="0.35">
      <c r="A89" s="400"/>
      <c r="B89" s="1736"/>
      <c r="C89" s="1737"/>
      <c r="D89" s="1738"/>
    </row>
  </sheetData>
  <sheetProtection algorithmName="SHA-512" hashValue="rEC1F/dTa0JtleJ6AFbXEcC9INjlUVW3wnfCHCIK1s5UXostenTfZz/BFg/P8EudaevdNVGridgulqmTGveEHg==" saltValue="tYmlwrx5rNa/x7iLE4doTQ==" spinCount="100000" sheet="1" objects="1" scenarios="1" selectLockedCells="1" selectUnlockedCells="1"/>
  <mergeCells count="17">
    <mergeCell ref="A2:C2"/>
    <mergeCell ref="A5:D5"/>
    <mergeCell ref="B7:D7"/>
    <mergeCell ref="A8:A9"/>
    <mergeCell ref="B8:D9"/>
    <mergeCell ref="A12:A14"/>
    <mergeCell ref="B12:B14"/>
    <mergeCell ref="C12:C14"/>
    <mergeCell ref="D12:D14"/>
    <mergeCell ref="B88:B89"/>
    <mergeCell ref="C88:C89"/>
    <mergeCell ref="D88:D89"/>
    <mergeCell ref="A46:D46"/>
    <mergeCell ref="C47:D47"/>
    <mergeCell ref="C49:D49"/>
    <mergeCell ref="C50:D50"/>
    <mergeCell ref="C51:D5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0"/>
  <sheetViews>
    <sheetView topLeftCell="A7" workbookViewId="0">
      <selection activeCell="F30" sqref="F30"/>
    </sheetView>
  </sheetViews>
  <sheetFormatPr defaultRowHeight="14.5" x14ac:dyDescent="0.35"/>
  <cols>
    <col min="1" max="1" width="18.453125" customWidth="1"/>
    <col min="2" max="2" width="22.453125" customWidth="1"/>
    <col min="3" max="3" width="16.81640625" customWidth="1"/>
    <col min="4" max="4" width="24.54296875" customWidth="1"/>
    <col min="5" max="5" width="10.81640625" bestFit="1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198"/>
      <c r="C3" s="198"/>
    </row>
    <row r="4" spans="1:4" x14ac:dyDescent="0.35">
      <c r="A4" s="186"/>
      <c r="B4" s="198"/>
      <c r="C4" s="1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405</v>
      </c>
      <c r="B8" s="1669" t="s">
        <v>449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391"/>
      <c r="B10" s="391"/>
      <c r="C10" s="391"/>
      <c r="D10" s="391"/>
    </row>
    <row r="11" spans="1:4" ht="15" thickBot="1" x14ac:dyDescent="0.4">
      <c r="A11" s="554"/>
      <c r="B11" s="554"/>
      <c r="C11" s="554"/>
      <c r="D11" s="554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ht="15" customHeight="1" x14ac:dyDescent="0.35">
      <c r="A15" s="569">
        <v>95</v>
      </c>
      <c r="B15" s="847">
        <v>50000</v>
      </c>
      <c r="C15" s="759" t="s">
        <v>41</v>
      </c>
      <c r="D15" s="760">
        <f>B28</f>
        <v>204695</v>
      </c>
    </row>
    <row r="16" spans="1:4" x14ac:dyDescent="0.35">
      <c r="A16" s="569" t="s">
        <v>774</v>
      </c>
      <c r="B16" s="847">
        <v>1606</v>
      </c>
      <c r="C16" s="519"/>
      <c r="D16" s="396"/>
    </row>
    <row r="17" spans="1:6" x14ac:dyDescent="0.35">
      <c r="A17" s="569">
        <v>145</v>
      </c>
      <c r="B17" s="847">
        <v>60000</v>
      </c>
      <c r="C17" s="519"/>
      <c r="D17" s="396"/>
    </row>
    <row r="18" spans="1:6" x14ac:dyDescent="0.35">
      <c r="A18" s="569" t="s">
        <v>775</v>
      </c>
      <c r="B18" s="847">
        <v>1392</v>
      </c>
      <c r="C18" s="644"/>
      <c r="D18" s="396"/>
    </row>
    <row r="19" spans="1:6" x14ac:dyDescent="0.35">
      <c r="A19" s="569">
        <v>176</v>
      </c>
      <c r="B19" s="847">
        <v>90000</v>
      </c>
      <c r="C19" s="534"/>
      <c r="D19" s="396"/>
      <c r="E19" s="847"/>
      <c r="F19" s="847"/>
    </row>
    <row r="20" spans="1:6" x14ac:dyDescent="0.35">
      <c r="A20" s="569" t="s">
        <v>776</v>
      </c>
      <c r="B20" s="847">
        <v>1697</v>
      </c>
      <c r="C20" s="534"/>
      <c r="D20" s="396"/>
      <c r="E20" s="847"/>
      <c r="F20" s="847"/>
    </row>
    <row r="21" spans="1:6" x14ac:dyDescent="0.35">
      <c r="A21" s="573"/>
      <c r="B21" s="847"/>
      <c r="C21" s="519"/>
      <c r="D21" s="396"/>
      <c r="E21" s="847"/>
      <c r="F21" s="847"/>
    </row>
    <row r="22" spans="1:6" x14ac:dyDescent="0.35">
      <c r="A22" s="573"/>
      <c r="B22" s="847"/>
      <c r="C22" s="519"/>
      <c r="D22" s="396"/>
      <c r="E22" s="847"/>
      <c r="F22" s="847"/>
    </row>
    <row r="23" spans="1:6" x14ac:dyDescent="0.35">
      <c r="A23" s="573"/>
      <c r="B23" s="847"/>
      <c r="C23" s="519"/>
      <c r="D23" s="396"/>
      <c r="E23" s="847"/>
      <c r="F23" s="847"/>
    </row>
    <row r="24" spans="1:6" x14ac:dyDescent="0.35">
      <c r="A24" s="573"/>
      <c r="B24" s="847"/>
      <c r="C24" s="519"/>
      <c r="D24" s="396"/>
      <c r="E24" s="847"/>
      <c r="F24" s="847"/>
    </row>
    <row r="25" spans="1:6" x14ac:dyDescent="0.35">
      <c r="A25" s="573"/>
      <c r="B25" s="847"/>
      <c r="C25" s="519"/>
      <c r="D25" s="396"/>
    </row>
    <row r="26" spans="1:6" x14ac:dyDescent="0.35">
      <c r="A26" s="573"/>
      <c r="B26" s="847"/>
      <c r="C26" s="519"/>
      <c r="D26" s="396"/>
    </row>
    <row r="27" spans="1:6" ht="15" thickBot="1" x14ac:dyDescent="0.4">
      <c r="A27" s="573"/>
      <c r="B27" s="847"/>
      <c r="C27" s="519"/>
      <c r="D27" s="396"/>
    </row>
    <row r="28" spans="1:6" ht="15" thickBot="1" x14ac:dyDescent="0.4">
      <c r="A28" s="933" t="s">
        <v>338</v>
      </c>
      <c r="B28" s="935">
        <f>SUM(B15:B27)</f>
        <v>204695</v>
      </c>
      <c r="C28" s="936" t="s">
        <v>8</v>
      </c>
      <c r="D28" s="934">
        <f>SUM(D15:D27)</f>
        <v>204695</v>
      </c>
    </row>
    <row r="29" spans="1:6" x14ac:dyDescent="0.35">
      <c r="A29" s="866"/>
      <c r="B29" s="867"/>
      <c r="C29" s="866"/>
      <c r="D29" s="867"/>
    </row>
    <row r="30" spans="1:6" x14ac:dyDescent="0.35">
      <c r="A30" s="604"/>
      <c r="B30" s="494"/>
      <c r="C30" s="604"/>
      <c r="D30" s="494"/>
    </row>
    <row r="31" spans="1:6" x14ac:dyDescent="0.35">
      <c r="A31" s="604"/>
      <c r="B31" s="494"/>
      <c r="C31" s="604"/>
      <c r="D31" s="494"/>
    </row>
    <row r="32" spans="1:6" x14ac:dyDescent="0.35">
      <c r="A32" s="604"/>
      <c r="B32" s="494"/>
      <c r="C32" s="604"/>
      <c r="D32" s="494"/>
    </row>
    <row r="33" spans="1:4" x14ac:dyDescent="0.35">
      <c r="A33" s="604"/>
      <c r="B33" s="494"/>
      <c r="C33" s="604"/>
      <c r="D33" s="494"/>
    </row>
    <row r="34" spans="1:4" x14ac:dyDescent="0.35">
      <c r="A34" s="574"/>
      <c r="B34" s="394"/>
      <c r="C34" s="604"/>
      <c r="D34" s="394"/>
    </row>
    <row r="35" spans="1:4" x14ac:dyDescent="0.35">
      <c r="A35" s="574"/>
      <c r="B35" s="394"/>
      <c r="C35" s="604"/>
      <c r="D35" s="394"/>
    </row>
    <row r="36" spans="1:4" x14ac:dyDescent="0.35">
      <c r="A36" s="574"/>
      <c r="B36" s="394"/>
      <c r="C36" s="604"/>
      <c r="D36" s="394"/>
    </row>
    <row r="37" spans="1:4" x14ac:dyDescent="0.35">
      <c r="A37" s="1654" t="s">
        <v>757</v>
      </c>
      <c r="B37" s="1654"/>
      <c r="C37" s="1654"/>
      <c r="D37" s="1654"/>
    </row>
    <row r="38" spans="1:4" ht="15" customHeight="1" x14ac:dyDescent="0.35">
      <c r="C38" s="1533" t="s">
        <v>639</v>
      </c>
      <c r="D38" s="1533"/>
    </row>
    <row r="39" spans="1:4" ht="15" customHeight="1" x14ac:dyDescent="0.35">
      <c r="C39" s="1179"/>
      <c r="D39" s="1179"/>
    </row>
    <row r="40" spans="1:4" x14ac:dyDescent="0.35">
      <c r="C40" s="1724" t="s">
        <v>38</v>
      </c>
      <c r="D40" s="1724"/>
    </row>
    <row r="41" spans="1:4" x14ac:dyDescent="0.35">
      <c r="C41" s="1724"/>
      <c r="D41" s="1724"/>
    </row>
    <row r="42" spans="1:4" x14ac:dyDescent="0.35">
      <c r="C42" s="1724"/>
      <c r="D42" s="1724"/>
    </row>
    <row r="43" spans="1:4" x14ac:dyDescent="0.35">
      <c r="A43" s="604"/>
      <c r="B43" s="394"/>
      <c r="C43" s="604"/>
      <c r="D43" s="394"/>
    </row>
    <row r="44" spans="1:4" x14ac:dyDescent="0.35">
      <c r="A44" s="604"/>
      <c r="B44" s="394"/>
      <c r="C44" s="604"/>
      <c r="D44" s="394"/>
    </row>
    <row r="45" spans="1:4" x14ac:dyDescent="0.35">
      <c r="A45" s="604"/>
      <c r="B45" s="394"/>
      <c r="C45" s="604"/>
      <c r="D45" s="394"/>
    </row>
    <row r="46" spans="1:4" x14ac:dyDescent="0.35">
      <c r="A46" s="604"/>
      <c r="B46" s="394"/>
      <c r="C46" s="604"/>
      <c r="D46" s="394"/>
    </row>
    <row r="47" spans="1:4" x14ac:dyDescent="0.35">
      <c r="A47" s="604"/>
      <c r="B47" s="394"/>
      <c r="C47" s="604"/>
      <c r="D47" s="394"/>
    </row>
    <row r="48" spans="1:4" x14ac:dyDescent="0.35">
      <c r="A48" s="604"/>
      <c r="B48" s="394"/>
      <c r="C48" s="604"/>
      <c r="D48" s="394"/>
    </row>
    <row r="49" spans="1:5" x14ac:dyDescent="0.35">
      <c r="A49" s="574"/>
      <c r="B49" s="394"/>
      <c r="C49" s="574"/>
      <c r="D49" s="394"/>
    </row>
    <row r="50" spans="1:5" x14ac:dyDescent="0.35">
      <c r="A50" s="574"/>
      <c r="B50" s="394"/>
      <c r="C50" s="574"/>
      <c r="D50" s="214"/>
    </row>
    <row r="51" spans="1:5" x14ac:dyDescent="0.35">
      <c r="A51" s="1184"/>
      <c r="B51" s="1186"/>
      <c r="C51" s="615"/>
      <c r="D51" s="1186"/>
      <c r="E51" s="298"/>
    </row>
    <row r="56" spans="1:5" x14ac:dyDescent="0.35">
      <c r="A56" s="1654"/>
      <c r="B56" s="1654"/>
      <c r="C56" s="1654"/>
      <c r="D56" s="1654"/>
    </row>
    <row r="57" spans="1:5" x14ac:dyDescent="0.35">
      <c r="C57" s="1724"/>
      <c r="D57" s="1724"/>
    </row>
    <row r="58" spans="1:5" x14ac:dyDescent="0.35">
      <c r="C58" s="1724"/>
      <c r="D58" s="1724"/>
    </row>
    <row r="59" spans="1:5" x14ac:dyDescent="0.35">
      <c r="C59" s="1724"/>
      <c r="D59" s="1724"/>
    </row>
    <row r="60" spans="1:5" x14ac:dyDescent="0.35">
      <c r="C60" s="1724"/>
      <c r="D60" s="1724"/>
    </row>
  </sheetData>
  <sheetProtection algorithmName="SHA-512" hashValue="wtVuaBFAsM1KyL8aYB5vBqzT73FLlVjjVwSDWaCpVvZZ0FL9UTykDQhnAHECWCoUh8p3WdHcKrFx7e5S1Hozxw==" saltValue="bxxgNP77kYQ2SMZ42P6tsA==" spinCount="100000" sheet="1" objects="1" scenarios="1" selectLockedCells="1" selectUnlockedCells="1"/>
  <mergeCells count="19">
    <mergeCell ref="C59:D59"/>
    <mergeCell ref="C60:D60"/>
    <mergeCell ref="C12:C14"/>
    <mergeCell ref="D12:D14"/>
    <mergeCell ref="A56:D56"/>
    <mergeCell ref="C57:D57"/>
    <mergeCell ref="C58:D58"/>
    <mergeCell ref="A12:A14"/>
    <mergeCell ref="B12:B14"/>
    <mergeCell ref="A37:D37"/>
    <mergeCell ref="C38:D38"/>
    <mergeCell ref="C40:D40"/>
    <mergeCell ref="C41:D41"/>
    <mergeCell ref="C42:D42"/>
    <mergeCell ref="A2:C2"/>
    <mergeCell ref="A5:D5"/>
    <mergeCell ref="B7:D7"/>
    <mergeCell ref="A8:A9"/>
    <mergeCell ref="B8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38"/>
  <sheetViews>
    <sheetView topLeftCell="A7" workbookViewId="0">
      <selection activeCell="D16" sqref="D16:D37"/>
    </sheetView>
  </sheetViews>
  <sheetFormatPr defaultRowHeight="14.5" x14ac:dyDescent="0.35"/>
  <cols>
    <col min="1" max="2" width="21.81640625" customWidth="1"/>
    <col min="3" max="4" width="21.1796875" customWidth="1"/>
    <col min="5" max="5" width="12.453125" bestFit="1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665"/>
      <c r="B3" s="1665"/>
      <c r="C3" s="1665"/>
    </row>
    <row r="4" spans="1:4" x14ac:dyDescent="0.35">
      <c r="A4" s="186" t="s">
        <v>558</v>
      </c>
      <c r="B4" s="198"/>
      <c r="C4" s="198"/>
    </row>
    <row r="5" spans="1:4" x14ac:dyDescent="0.35">
      <c r="A5" s="186"/>
      <c r="B5" s="198"/>
      <c r="C5" s="198"/>
    </row>
    <row r="6" spans="1:4" x14ac:dyDescent="0.35">
      <c r="A6" s="1653" t="s">
        <v>686</v>
      </c>
      <c r="B6" s="1653"/>
      <c r="C6" s="1653"/>
      <c r="D6" s="1653"/>
    </row>
    <row r="7" spans="1:4" ht="15" thickBot="1" x14ac:dyDescent="0.4">
      <c r="A7" s="604"/>
      <c r="B7" s="604"/>
      <c r="C7" s="604"/>
      <c r="D7" s="604"/>
    </row>
    <row r="8" spans="1:4" ht="26" x14ac:dyDescent="0.35">
      <c r="A8" s="607" t="s">
        <v>240</v>
      </c>
      <c r="B8" s="1730" t="s">
        <v>220</v>
      </c>
      <c r="C8" s="1730"/>
      <c r="D8" s="1731"/>
    </row>
    <row r="9" spans="1:4" x14ac:dyDescent="0.35">
      <c r="A9" s="1739" t="s">
        <v>406</v>
      </c>
      <c r="B9" s="1741" t="s">
        <v>407</v>
      </c>
      <c r="C9" s="1741"/>
      <c r="D9" s="1742"/>
    </row>
    <row r="10" spans="1:4" ht="15" thickBot="1" x14ac:dyDescent="0.4">
      <c r="A10" s="1740"/>
      <c r="B10" s="1743"/>
      <c r="C10" s="1743"/>
      <c r="D10" s="1744"/>
    </row>
    <row r="11" spans="1:4" x14ac:dyDescent="0.35">
      <c r="A11" s="391"/>
      <c r="B11" s="391"/>
      <c r="C11" s="391"/>
      <c r="D11" s="391"/>
    </row>
    <row r="12" spans="1:4" ht="15" thickBot="1" x14ac:dyDescent="0.4">
      <c r="A12" s="554"/>
      <c r="B12" s="554"/>
      <c r="C12" s="554"/>
      <c r="D12" s="554"/>
    </row>
    <row r="13" spans="1:4" x14ac:dyDescent="0.35">
      <c r="A13" s="1716" t="s">
        <v>45</v>
      </c>
      <c r="B13" s="1719" t="s">
        <v>25</v>
      </c>
      <c r="C13" s="1719" t="s">
        <v>45</v>
      </c>
      <c r="D13" s="1727" t="s">
        <v>5</v>
      </c>
    </row>
    <row r="14" spans="1:4" x14ac:dyDescent="0.35">
      <c r="A14" s="1717"/>
      <c r="B14" s="1720"/>
      <c r="C14" s="1720"/>
      <c r="D14" s="1728"/>
    </row>
    <row r="15" spans="1:4" ht="15" thickBot="1" x14ac:dyDescent="0.4">
      <c r="A15" s="1718"/>
      <c r="B15" s="1721"/>
      <c r="C15" s="1721"/>
      <c r="D15" s="1729"/>
    </row>
    <row r="16" spans="1:4" ht="15" customHeight="1" x14ac:dyDescent="0.35">
      <c r="A16" s="569">
        <v>19</v>
      </c>
      <c r="B16" s="847">
        <v>4697</v>
      </c>
      <c r="C16" s="759" t="s">
        <v>41</v>
      </c>
      <c r="D16" s="760">
        <f>B38</f>
        <v>108853</v>
      </c>
    </row>
    <row r="17" spans="1:4" x14ac:dyDescent="0.35">
      <c r="A17" s="569">
        <v>48</v>
      </c>
      <c r="B17" s="847">
        <v>14342</v>
      </c>
      <c r="C17" s="519"/>
      <c r="D17" s="396"/>
    </row>
    <row r="18" spans="1:4" x14ac:dyDescent="0.35">
      <c r="A18" s="569">
        <v>111</v>
      </c>
      <c r="B18" s="847">
        <v>18487</v>
      </c>
      <c r="C18" s="644"/>
      <c r="D18" s="396"/>
    </row>
    <row r="19" spans="1:4" x14ac:dyDescent="0.35">
      <c r="A19" s="778">
        <v>146</v>
      </c>
      <c r="B19" s="847">
        <v>13179</v>
      </c>
      <c r="C19" s="644"/>
      <c r="D19" s="396"/>
    </row>
    <row r="20" spans="1:4" x14ac:dyDescent="0.35">
      <c r="A20" s="778">
        <v>160</v>
      </c>
      <c r="B20" s="847">
        <v>9095</v>
      </c>
      <c r="C20" s="644"/>
      <c r="D20" s="396"/>
    </row>
    <row r="21" spans="1:4" x14ac:dyDescent="0.35">
      <c r="A21" s="778">
        <v>177</v>
      </c>
      <c r="B21" s="847">
        <v>49053</v>
      </c>
      <c r="C21" s="644"/>
      <c r="D21" s="396"/>
    </row>
    <row r="22" spans="1:4" x14ac:dyDescent="0.35">
      <c r="A22" s="569"/>
      <c r="B22" s="847"/>
      <c r="C22" s="644"/>
      <c r="D22" s="396"/>
    </row>
    <row r="23" spans="1:4" x14ac:dyDescent="0.35">
      <c r="A23" s="569"/>
      <c r="B23" s="847"/>
      <c r="C23" s="644"/>
      <c r="D23" s="396"/>
    </row>
    <row r="24" spans="1:4" x14ac:dyDescent="0.35">
      <c r="A24" s="569"/>
      <c r="B24" s="847"/>
      <c r="C24" s="644"/>
      <c r="D24" s="396"/>
    </row>
    <row r="25" spans="1:4" x14ac:dyDescent="0.35">
      <c r="A25" s="569"/>
      <c r="B25" s="847"/>
      <c r="C25" s="644"/>
      <c r="D25" s="396"/>
    </row>
    <row r="26" spans="1:4" x14ac:dyDescent="0.35">
      <c r="A26" s="569"/>
      <c r="C26" s="644"/>
      <c r="D26" s="396"/>
    </row>
    <row r="27" spans="1:4" x14ac:dyDescent="0.35">
      <c r="A27" s="569"/>
      <c r="B27" s="847"/>
      <c r="C27" s="644"/>
      <c r="D27" s="396"/>
    </row>
    <row r="28" spans="1:4" x14ac:dyDescent="0.35">
      <c r="A28" s="569"/>
      <c r="B28" s="847"/>
      <c r="C28" s="644"/>
      <c r="D28" s="396"/>
    </row>
    <row r="29" spans="1:4" x14ac:dyDescent="0.35">
      <c r="A29" s="569"/>
      <c r="B29" s="847"/>
      <c r="C29" s="644"/>
      <c r="D29" s="396"/>
    </row>
    <row r="30" spans="1:4" x14ac:dyDescent="0.35">
      <c r="A30" s="569"/>
      <c r="B30" s="382"/>
      <c r="C30" s="593"/>
      <c r="D30" s="396"/>
    </row>
    <row r="31" spans="1:4" x14ac:dyDescent="0.35">
      <c r="A31" s="569"/>
      <c r="B31" s="382"/>
      <c r="C31" s="593"/>
      <c r="D31" s="396"/>
    </row>
    <row r="32" spans="1:4" x14ac:dyDescent="0.35">
      <c r="A32" s="569"/>
      <c r="B32" s="382"/>
      <c r="C32" s="593"/>
      <c r="D32" s="396"/>
    </row>
    <row r="33" spans="1:4" x14ac:dyDescent="0.35">
      <c r="A33" s="569"/>
      <c r="B33" s="382"/>
      <c r="C33" s="593"/>
      <c r="D33" s="396"/>
    </row>
    <row r="34" spans="1:4" x14ac:dyDescent="0.35">
      <c r="A34" s="569"/>
      <c r="B34" s="382"/>
      <c r="C34" s="593"/>
      <c r="D34" s="396"/>
    </row>
    <row r="35" spans="1:4" x14ac:dyDescent="0.35">
      <c r="A35" s="569"/>
      <c r="B35" s="382"/>
      <c r="C35" s="593"/>
      <c r="D35" s="396"/>
    </row>
    <row r="36" spans="1:4" x14ac:dyDescent="0.35">
      <c r="A36" s="569"/>
      <c r="B36" s="382"/>
      <c r="C36" s="593"/>
      <c r="D36" s="396"/>
    </row>
    <row r="37" spans="1:4" ht="15" thickBot="1" x14ac:dyDescent="0.4">
      <c r="A37" s="569"/>
      <c r="B37" s="382"/>
      <c r="C37" s="593"/>
      <c r="D37" s="396"/>
    </row>
    <row r="38" spans="1:4" ht="15" thickBot="1" x14ac:dyDescent="0.4">
      <c r="A38" s="640" t="s">
        <v>264</v>
      </c>
      <c r="B38" s="612">
        <f>SUM(B16:B37)</f>
        <v>108853</v>
      </c>
      <c r="C38" s="613" t="s">
        <v>8</v>
      </c>
      <c r="D38" s="611">
        <f>SUM(D16:D37)</f>
        <v>108853</v>
      </c>
    </row>
    <row r="39" spans="1:4" x14ac:dyDescent="0.35">
      <c r="A39" s="639"/>
      <c r="B39" s="641"/>
      <c r="C39" s="639"/>
      <c r="D39" s="641"/>
    </row>
    <row r="40" spans="1:4" x14ac:dyDescent="0.35">
      <c r="A40" s="457"/>
      <c r="B40" s="457"/>
      <c r="C40" s="457"/>
      <c r="D40" s="457"/>
    </row>
    <row r="41" spans="1:4" x14ac:dyDescent="0.35">
      <c r="A41" s="457"/>
      <c r="B41" s="457"/>
      <c r="C41" s="457"/>
      <c r="D41" s="457"/>
    </row>
    <row r="42" spans="1:4" x14ac:dyDescent="0.35">
      <c r="A42" s="457"/>
      <c r="B42" s="457"/>
      <c r="C42" s="457"/>
      <c r="D42" s="457"/>
    </row>
    <row r="43" spans="1:4" x14ac:dyDescent="0.35">
      <c r="A43" s="399"/>
      <c r="B43" s="394"/>
      <c r="C43" s="399"/>
      <c r="D43" s="394"/>
    </row>
    <row r="44" spans="1:4" x14ac:dyDescent="0.35">
      <c r="A44" s="574"/>
      <c r="B44" s="394"/>
      <c r="C44" s="574"/>
      <c r="D44" s="394"/>
    </row>
    <row r="45" spans="1:4" x14ac:dyDescent="0.35">
      <c r="A45" s="1654" t="s">
        <v>757</v>
      </c>
      <c r="B45" s="1654"/>
      <c r="C45" s="1654"/>
      <c r="D45" s="1654"/>
    </row>
    <row r="46" spans="1:4" x14ac:dyDescent="0.35">
      <c r="C46" s="1533" t="s">
        <v>624</v>
      </c>
      <c r="D46" s="1533"/>
    </row>
    <row r="47" spans="1:4" x14ac:dyDescent="0.35">
      <c r="C47" s="1179"/>
      <c r="D47" s="1179"/>
    </row>
    <row r="48" spans="1:4" x14ac:dyDescent="0.35">
      <c r="C48" s="1724" t="s">
        <v>38</v>
      </c>
      <c r="D48" s="1724"/>
    </row>
    <row r="49" spans="1:4" x14ac:dyDescent="0.35">
      <c r="C49" s="1724"/>
      <c r="D49" s="1724"/>
    </row>
    <row r="50" spans="1:4" x14ac:dyDescent="0.35">
      <c r="C50" s="1724"/>
      <c r="D50" s="1724"/>
    </row>
    <row r="51" spans="1:4" x14ac:dyDescent="0.35">
      <c r="A51" s="574"/>
      <c r="B51" s="394"/>
      <c r="C51" s="574"/>
      <c r="D51" s="394"/>
    </row>
    <row r="52" spans="1:4" x14ac:dyDescent="0.35">
      <c r="A52" s="574"/>
      <c r="B52" s="394"/>
      <c r="C52" s="574"/>
      <c r="D52" s="394"/>
    </row>
    <row r="53" spans="1:4" x14ac:dyDescent="0.35">
      <c r="A53" s="574"/>
      <c r="B53" s="394"/>
      <c r="C53" s="574"/>
      <c r="D53" s="394"/>
    </row>
    <row r="54" spans="1:4" x14ac:dyDescent="0.35">
      <c r="A54" s="574"/>
      <c r="B54" s="394"/>
      <c r="C54" s="574"/>
      <c r="D54" s="394"/>
    </row>
    <row r="55" spans="1:4" x14ac:dyDescent="0.35">
      <c r="A55" s="574"/>
      <c r="B55" s="394"/>
      <c r="C55" s="574"/>
      <c r="D55" s="394"/>
    </row>
    <row r="56" spans="1:4" x14ac:dyDescent="0.35">
      <c r="A56" s="574"/>
      <c r="B56" s="394"/>
      <c r="C56" s="574"/>
      <c r="D56" s="394"/>
    </row>
    <row r="57" spans="1:4" x14ac:dyDescent="0.35">
      <c r="A57" s="574"/>
      <c r="B57" s="394"/>
      <c r="C57" s="574"/>
      <c r="D57" s="214"/>
    </row>
    <row r="58" spans="1:4" x14ac:dyDescent="0.35">
      <c r="A58" s="574"/>
      <c r="B58" s="394"/>
      <c r="C58" s="574"/>
      <c r="D58" s="214"/>
    </row>
    <row r="59" spans="1:4" x14ac:dyDescent="0.35">
      <c r="A59" s="574"/>
      <c r="B59" s="394"/>
      <c r="C59" s="574"/>
      <c r="D59" s="214"/>
    </row>
    <row r="60" spans="1:4" x14ac:dyDescent="0.35">
      <c r="A60" s="574"/>
      <c r="B60" s="394"/>
      <c r="C60" s="574"/>
      <c r="D60" s="394"/>
    </row>
    <row r="61" spans="1:4" x14ac:dyDescent="0.35">
      <c r="A61" s="574"/>
      <c r="B61" s="394"/>
      <c r="C61" s="574"/>
      <c r="D61" s="394"/>
    </row>
    <row r="62" spans="1:4" x14ac:dyDescent="0.35">
      <c r="A62" s="574"/>
      <c r="B62" s="394"/>
      <c r="C62" s="574"/>
      <c r="D62" s="394"/>
    </row>
    <row r="63" spans="1:4" x14ac:dyDescent="0.35">
      <c r="A63" s="574"/>
      <c r="B63" s="394"/>
      <c r="C63" s="574"/>
      <c r="D63" s="394"/>
    </row>
    <row r="64" spans="1:4" x14ac:dyDescent="0.35">
      <c r="A64" s="574"/>
      <c r="B64" s="394"/>
      <c r="C64" s="574"/>
      <c r="D64" s="394"/>
    </row>
    <row r="65" spans="1:4" x14ac:dyDescent="0.35">
      <c r="A65" s="574"/>
      <c r="B65" s="394"/>
      <c r="C65" s="574"/>
      <c r="D65" s="394"/>
    </row>
    <row r="66" spans="1:4" x14ac:dyDescent="0.35">
      <c r="A66" s="574"/>
      <c r="B66" s="394"/>
      <c r="C66" s="574"/>
      <c r="D66" s="394"/>
    </row>
    <row r="67" spans="1:4" x14ac:dyDescent="0.35">
      <c r="A67" s="574"/>
      <c r="B67" s="394"/>
      <c r="C67" s="574"/>
      <c r="D67" s="394"/>
    </row>
    <row r="68" spans="1:4" x14ac:dyDescent="0.35">
      <c r="A68" s="574"/>
      <c r="B68" s="394"/>
      <c r="C68" s="574"/>
      <c r="D68" s="394"/>
    </row>
    <row r="69" spans="1:4" x14ac:dyDescent="0.35">
      <c r="A69" s="574"/>
      <c r="B69" s="394"/>
      <c r="C69" s="574"/>
      <c r="D69" s="394"/>
    </row>
    <row r="70" spans="1:4" x14ac:dyDescent="0.35">
      <c r="A70" s="574"/>
      <c r="B70" s="394"/>
      <c r="C70" s="574"/>
      <c r="D70" s="394"/>
    </row>
    <row r="71" spans="1:4" x14ac:dyDescent="0.35">
      <c r="A71" s="574"/>
      <c r="B71" s="394"/>
      <c r="C71" s="574"/>
      <c r="D71" s="394"/>
    </row>
    <row r="72" spans="1:4" x14ac:dyDescent="0.35">
      <c r="A72" s="574"/>
      <c r="B72" s="394"/>
      <c r="C72" s="574"/>
      <c r="D72" s="394"/>
    </row>
    <row r="73" spans="1:4" x14ac:dyDescent="0.35">
      <c r="A73" s="574"/>
      <c r="B73" s="394"/>
      <c r="C73" s="574"/>
      <c r="D73" s="394"/>
    </row>
    <row r="74" spans="1:4" x14ac:dyDescent="0.35">
      <c r="A74" s="574"/>
      <c r="B74" s="394"/>
      <c r="C74" s="574"/>
      <c r="D74" s="394"/>
    </row>
    <row r="75" spans="1:4" x14ac:dyDescent="0.35">
      <c r="A75" s="574"/>
      <c r="B75" s="394"/>
      <c r="C75" s="574"/>
      <c r="D75" s="394"/>
    </row>
    <row r="76" spans="1:4" x14ac:dyDescent="0.35">
      <c r="A76" s="574"/>
      <c r="B76" s="394"/>
      <c r="C76" s="574"/>
      <c r="D76" s="394"/>
    </row>
    <row r="77" spans="1:4" x14ac:dyDescent="0.35">
      <c r="A77" s="574"/>
      <c r="B77" s="394"/>
      <c r="C77" s="574"/>
      <c r="D77" s="394"/>
    </row>
    <row r="78" spans="1:4" x14ac:dyDescent="0.35">
      <c r="A78" s="574"/>
      <c r="B78" s="394"/>
      <c r="C78" s="574"/>
      <c r="D78" s="394"/>
    </row>
    <row r="79" spans="1:4" x14ac:dyDescent="0.35">
      <c r="A79" s="574"/>
      <c r="B79" s="394"/>
      <c r="C79" s="574"/>
      <c r="D79" s="394"/>
    </row>
    <row r="80" spans="1:4" x14ac:dyDescent="0.35">
      <c r="A80" s="574"/>
      <c r="B80" s="394"/>
      <c r="C80" s="574"/>
      <c r="D80" s="394"/>
    </row>
    <row r="81" spans="1:5" x14ac:dyDescent="0.35">
      <c r="A81" s="574"/>
      <c r="B81" s="394"/>
      <c r="C81" s="574"/>
      <c r="D81" s="214"/>
    </row>
    <row r="82" spans="1:5" x14ac:dyDescent="0.35">
      <c r="A82" s="574"/>
      <c r="B82" s="394"/>
      <c r="C82" s="574"/>
      <c r="D82" s="394"/>
    </row>
    <row r="83" spans="1:5" x14ac:dyDescent="0.35">
      <c r="A83" s="574"/>
      <c r="B83" s="394"/>
      <c r="C83" s="574"/>
      <c r="D83" s="394"/>
    </row>
    <row r="84" spans="1:5" x14ac:dyDescent="0.35">
      <c r="A84" s="574"/>
      <c r="B84" s="394"/>
      <c r="C84" s="574"/>
      <c r="D84" s="394"/>
    </row>
    <row r="85" spans="1:5" x14ac:dyDescent="0.35">
      <c r="A85" s="574"/>
      <c r="B85" s="394"/>
      <c r="C85" s="574"/>
      <c r="D85" s="394"/>
    </row>
    <row r="86" spans="1:5" x14ac:dyDescent="0.35">
      <c r="A86" s="574"/>
      <c r="B86" s="394"/>
      <c r="C86" s="574"/>
      <c r="D86" s="394"/>
    </row>
    <row r="87" spans="1:5" x14ac:dyDescent="0.35">
      <c r="A87" s="574"/>
      <c r="B87" s="394"/>
      <c r="C87" s="574"/>
      <c r="D87" s="394"/>
    </row>
    <row r="88" spans="1:5" x14ac:dyDescent="0.35">
      <c r="A88" s="574"/>
      <c r="B88" s="394"/>
      <c r="C88" s="574"/>
      <c r="D88" s="394"/>
    </row>
    <row r="89" spans="1:5" x14ac:dyDescent="0.35">
      <c r="A89" s="615"/>
      <c r="B89" s="414"/>
      <c r="C89" s="615"/>
      <c r="D89" s="414"/>
      <c r="E89" s="382"/>
    </row>
    <row r="90" spans="1:5" x14ac:dyDescent="0.35">
      <c r="A90" s="615"/>
      <c r="B90" s="606"/>
      <c r="C90" s="615"/>
      <c r="D90" s="414"/>
    </row>
    <row r="96" spans="1:5" x14ac:dyDescent="0.35">
      <c r="A96" s="457"/>
      <c r="B96" s="457"/>
      <c r="C96" s="457"/>
      <c r="D96" s="457"/>
    </row>
    <row r="97" spans="1:4" x14ac:dyDescent="0.35">
      <c r="A97" s="457"/>
      <c r="B97" s="457"/>
      <c r="C97" s="457"/>
      <c r="D97" s="457"/>
    </row>
    <row r="98" spans="1:4" x14ac:dyDescent="0.35">
      <c r="A98" s="457"/>
      <c r="B98" s="457"/>
      <c r="C98" s="457"/>
      <c r="D98" s="457"/>
    </row>
    <row r="99" spans="1:4" x14ac:dyDescent="0.35">
      <c r="A99" s="399"/>
      <c r="B99" s="394"/>
      <c r="C99" s="399"/>
      <c r="D99" s="394"/>
    </row>
    <row r="100" spans="1:4" x14ac:dyDescent="0.35">
      <c r="A100" s="574"/>
      <c r="B100" s="394"/>
      <c r="C100" s="399"/>
      <c r="D100" s="394"/>
    </row>
    <row r="101" spans="1:4" x14ac:dyDescent="0.35">
      <c r="A101" s="574"/>
      <c r="B101" s="394"/>
      <c r="C101" s="417"/>
      <c r="D101" s="394"/>
    </row>
    <row r="102" spans="1:4" x14ac:dyDescent="0.35">
      <c r="A102" s="574"/>
      <c r="B102" s="394"/>
      <c r="C102" s="417"/>
      <c r="D102" s="394"/>
    </row>
    <row r="103" spans="1:4" x14ac:dyDescent="0.35">
      <c r="A103" s="574"/>
      <c r="B103" s="394"/>
      <c r="C103" s="417"/>
      <c r="D103" s="394"/>
    </row>
    <row r="104" spans="1:4" x14ac:dyDescent="0.35">
      <c r="A104" s="574"/>
      <c r="B104" s="214"/>
      <c r="C104" s="417"/>
      <c r="D104" s="394"/>
    </row>
    <row r="105" spans="1:4" x14ac:dyDescent="0.35">
      <c r="A105" s="574"/>
      <c r="B105" s="394"/>
      <c r="C105" s="417"/>
      <c r="D105" s="394"/>
    </row>
    <row r="106" spans="1:4" x14ac:dyDescent="0.35">
      <c r="A106" s="574"/>
      <c r="B106" s="394"/>
      <c r="C106" s="417"/>
      <c r="D106" s="394"/>
    </row>
    <row r="107" spans="1:4" x14ac:dyDescent="0.35">
      <c r="A107" s="574"/>
      <c r="B107" s="394"/>
      <c r="C107" s="417"/>
      <c r="D107" s="394"/>
    </row>
    <row r="108" spans="1:4" x14ac:dyDescent="0.35">
      <c r="A108" s="574"/>
      <c r="B108" s="394"/>
      <c r="C108" s="417"/>
      <c r="D108" s="394"/>
    </row>
    <row r="109" spans="1:4" x14ac:dyDescent="0.35">
      <c r="A109" s="574"/>
      <c r="B109" s="394"/>
      <c r="C109" s="417"/>
      <c r="D109" s="394"/>
    </row>
    <row r="110" spans="1:4" x14ac:dyDescent="0.35">
      <c r="A110" s="574"/>
      <c r="B110" s="394"/>
      <c r="C110" s="417"/>
      <c r="D110" s="394"/>
    </row>
    <row r="111" spans="1:4" x14ac:dyDescent="0.35">
      <c r="A111" s="574"/>
      <c r="B111" s="394"/>
      <c r="C111" s="417"/>
      <c r="D111" s="394"/>
    </row>
    <row r="112" spans="1:4" x14ac:dyDescent="0.35">
      <c r="A112" s="574"/>
      <c r="B112" s="394"/>
      <c r="C112" s="417"/>
      <c r="D112" s="394"/>
    </row>
    <row r="113" spans="1:4" x14ac:dyDescent="0.35">
      <c r="A113" s="574"/>
      <c r="B113" s="394"/>
      <c r="C113" s="417"/>
      <c r="D113" s="394"/>
    </row>
    <row r="114" spans="1:4" x14ac:dyDescent="0.35">
      <c r="A114" s="574"/>
      <c r="B114" s="394"/>
      <c r="C114" s="417"/>
      <c r="D114" s="394"/>
    </row>
    <row r="115" spans="1:4" x14ac:dyDescent="0.35">
      <c r="A115" s="574"/>
      <c r="B115" s="394"/>
      <c r="C115" s="417"/>
      <c r="D115" s="394"/>
    </row>
    <row r="116" spans="1:4" x14ac:dyDescent="0.35">
      <c r="A116" s="574"/>
      <c r="B116" s="394"/>
      <c r="C116" s="417"/>
      <c r="D116" s="394"/>
    </row>
    <row r="117" spans="1:4" x14ac:dyDescent="0.35">
      <c r="A117" s="574"/>
      <c r="B117" s="394"/>
      <c r="C117" s="417"/>
      <c r="D117" s="394"/>
    </row>
    <row r="118" spans="1:4" x14ac:dyDescent="0.35">
      <c r="A118" s="574"/>
      <c r="B118" s="394"/>
      <c r="C118" s="417"/>
      <c r="D118" s="394"/>
    </row>
    <row r="119" spans="1:4" x14ac:dyDescent="0.35">
      <c r="A119" s="574"/>
      <c r="B119" s="394"/>
      <c r="C119" s="417"/>
      <c r="D119" s="394"/>
    </row>
    <row r="120" spans="1:4" x14ac:dyDescent="0.35">
      <c r="A120" s="574"/>
      <c r="B120" s="394"/>
      <c r="C120" s="417"/>
      <c r="D120" s="394"/>
    </row>
    <row r="121" spans="1:4" x14ac:dyDescent="0.35">
      <c r="A121" s="574"/>
      <c r="B121" s="394"/>
      <c r="C121" s="417"/>
      <c r="D121" s="394"/>
    </row>
    <row r="122" spans="1:4" x14ac:dyDescent="0.35">
      <c r="A122" s="574"/>
      <c r="B122" s="394"/>
      <c r="C122" s="417"/>
      <c r="D122" s="394"/>
    </row>
    <row r="123" spans="1:4" x14ac:dyDescent="0.35">
      <c r="A123" s="574"/>
      <c r="B123" s="394"/>
      <c r="C123" s="417"/>
      <c r="D123" s="394"/>
    </row>
    <row r="124" spans="1:4" x14ac:dyDescent="0.35">
      <c r="A124" s="574"/>
      <c r="B124" s="394"/>
      <c r="C124" s="417"/>
      <c r="D124" s="394"/>
    </row>
    <row r="125" spans="1:4" x14ac:dyDescent="0.35">
      <c r="A125" s="574"/>
      <c r="B125" s="394"/>
      <c r="C125" s="417"/>
      <c r="D125" s="394"/>
    </row>
    <row r="126" spans="1:4" x14ac:dyDescent="0.35">
      <c r="A126" s="574"/>
      <c r="B126" s="394"/>
      <c r="C126" s="417"/>
      <c r="D126" s="394"/>
    </row>
    <row r="127" spans="1:4" x14ac:dyDescent="0.35">
      <c r="A127" s="574"/>
      <c r="B127" s="394"/>
      <c r="C127" s="417"/>
      <c r="D127" s="214"/>
    </row>
    <row r="128" spans="1:4" x14ac:dyDescent="0.35">
      <c r="A128" s="574"/>
      <c r="B128" s="394"/>
      <c r="C128" s="417"/>
      <c r="D128" s="214"/>
    </row>
    <row r="129" spans="1:5" x14ac:dyDescent="0.35">
      <c r="A129" s="574"/>
      <c r="B129" s="394"/>
      <c r="C129" s="417"/>
      <c r="D129" s="214"/>
    </row>
    <row r="130" spans="1:5" x14ac:dyDescent="0.35">
      <c r="A130" s="574"/>
      <c r="B130" s="394"/>
      <c r="C130" s="417"/>
      <c r="D130" s="394"/>
    </row>
    <row r="131" spans="1:5" x14ac:dyDescent="0.35">
      <c r="A131" s="574"/>
      <c r="B131" s="394"/>
      <c r="C131" s="417"/>
      <c r="D131" s="394"/>
    </row>
    <row r="132" spans="1:5" x14ac:dyDescent="0.35">
      <c r="A132" s="574"/>
      <c r="B132" s="394"/>
      <c r="C132" s="417"/>
      <c r="D132" s="394"/>
    </row>
    <row r="133" spans="1:5" x14ac:dyDescent="0.35">
      <c r="A133" s="574"/>
      <c r="B133" s="394"/>
      <c r="C133" s="417"/>
      <c r="D133" s="394"/>
    </row>
    <row r="134" spans="1:5" x14ac:dyDescent="0.35">
      <c r="A134" s="574"/>
      <c r="B134" s="394"/>
      <c r="C134" s="417"/>
      <c r="D134" s="394"/>
    </row>
    <row r="135" spans="1:5" x14ac:dyDescent="0.35">
      <c r="A135" s="574"/>
      <c r="B135" s="394"/>
      <c r="C135" s="417"/>
      <c r="D135" s="394"/>
    </row>
    <row r="136" spans="1:5" x14ac:dyDescent="0.35">
      <c r="A136" s="574"/>
      <c r="B136" s="394"/>
      <c r="C136" s="417"/>
      <c r="D136" s="394"/>
    </row>
    <row r="137" spans="1:5" x14ac:dyDescent="0.35">
      <c r="A137" s="574"/>
      <c r="B137" s="394"/>
      <c r="C137" s="417"/>
      <c r="D137" s="394"/>
    </row>
    <row r="138" spans="1:5" x14ac:dyDescent="0.35">
      <c r="A138" s="553"/>
      <c r="B138" s="414"/>
      <c r="C138" s="615"/>
      <c r="D138" s="414"/>
      <c r="E138" s="382"/>
    </row>
  </sheetData>
  <sheetProtection algorithmName="SHA-512" hashValue="COQDWgMNzdcZR4itCAogu3A6NDlvUSmR5Mp0fcA3PX9josicXnpfkS+eQeDUapZcceJAU6tF7t82gNfNH7TKng==" saltValue="LGvex7Bsa8Yxa7qt4ghLOg==" spinCount="100000" sheet="1" objects="1" scenarios="1"/>
  <mergeCells count="14">
    <mergeCell ref="A45:D45"/>
    <mergeCell ref="C46:D46"/>
    <mergeCell ref="C48:D48"/>
    <mergeCell ref="C49:D49"/>
    <mergeCell ref="C50:D50"/>
    <mergeCell ref="A13:A15"/>
    <mergeCell ref="B13:B15"/>
    <mergeCell ref="C13:C15"/>
    <mergeCell ref="D13:D15"/>
    <mergeCell ref="A3:C3"/>
    <mergeCell ref="A6:D6"/>
    <mergeCell ref="B8:D8"/>
    <mergeCell ref="A9:A10"/>
    <mergeCell ref="B9:D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73"/>
  <sheetViews>
    <sheetView showGridLines="0" topLeftCell="A20" zoomScale="75" zoomScaleNormal="75" workbookViewId="0">
      <selection activeCell="J65" sqref="J65"/>
    </sheetView>
  </sheetViews>
  <sheetFormatPr defaultRowHeight="14.5" x14ac:dyDescent="0.35"/>
  <cols>
    <col min="1" max="1" width="5.1796875" customWidth="1"/>
    <col min="2" max="2" width="18" bestFit="1" customWidth="1"/>
    <col min="3" max="3" width="38.54296875" customWidth="1"/>
    <col min="4" max="4" width="16.54296875" customWidth="1"/>
    <col min="5" max="5" width="15.453125" bestFit="1" customWidth="1"/>
    <col min="6" max="6" width="14.81640625" customWidth="1"/>
    <col min="7" max="7" width="15.453125" customWidth="1"/>
    <col min="8" max="8" width="6.81640625" bestFit="1" customWidth="1"/>
    <col min="9" max="9" width="9.1796875" customWidth="1"/>
    <col min="10" max="11" width="17.1796875" bestFit="1" customWidth="1"/>
    <col min="12" max="12" width="9.1796875" customWidth="1"/>
    <col min="13" max="14" width="17.1796875" bestFit="1" customWidth="1"/>
    <col min="15" max="15" width="7" customWidth="1"/>
    <col min="16" max="16" width="11.81640625" customWidth="1"/>
    <col min="17" max="18" width="15.453125" bestFit="1" customWidth="1"/>
    <col min="19" max="20" width="7.1796875" customWidth="1"/>
    <col min="21" max="21" width="9" bestFit="1" customWidth="1"/>
    <col min="22" max="22" width="8.1796875" customWidth="1"/>
    <col min="23" max="23" width="12.1796875" bestFit="1" customWidth="1"/>
    <col min="24" max="24" width="10" customWidth="1"/>
    <col min="25" max="25" width="10.1796875" bestFit="1" customWidth="1"/>
    <col min="26" max="26" width="14.1796875" bestFit="1" customWidth="1"/>
    <col min="27" max="27" width="13.1796875" bestFit="1" customWidth="1"/>
    <col min="28" max="28" width="9.54296875" bestFit="1" customWidth="1"/>
  </cols>
  <sheetData>
    <row r="1" spans="1:29" x14ac:dyDescent="0.35">
      <c r="A1" s="1537" t="s">
        <v>152</v>
      </c>
      <c r="B1" s="1537"/>
      <c r="C1" s="1537"/>
      <c r="D1" s="1537"/>
      <c r="E1" s="1537"/>
      <c r="F1" s="1537"/>
      <c r="G1" s="1537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2"/>
    </row>
    <row r="2" spans="1:29" ht="30.75" customHeight="1" x14ac:dyDescent="0.35">
      <c r="A2" s="1534" t="s">
        <v>829</v>
      </c>
      <c r="B2" s="1534"/>
      <c r="C2" s="1534"/>
      <c r="D2" s="1534"/>
      <c r="E2" s="1534"/>
      <c r="F2" s="1534"/>
      <c r="G2" s="1534"/>
      <c r="H2" s="1534"/>
      <c r="I2" s="1534"/>
      <c r="J2" s="1534"/>
      <c r="K2" s="1534"/>
      <c r="L2" s="1534"/>
      <c r="M2" s="1534"/>
      <c r="N2" s="1534"/>
      <c r="O2" s="1534"/>
      <c r="P2" s="1534"/>
      <c r="Q2" s="1534"/>
      <c r="R2" s="1534"/>
      <c r="S2" s="1534"/>
      <c r="T2" s="1534"/>
      <c r="U2" s="1534"/>
      <c r="V2" s="1534"/>
      <c r="W2" s="1534"/>
      <c r="X2" s="1534"/>
      <c r="Y2" s="1534"/>
      <c r="Z2" s="1534"/>
      <c r="AA2" s="1534"/>
      <c r="AB2" s="1534"/>
    </row>
    <row r="3" spans="1:29" ht="15" customHeight="1" x14ac:dyDescent="0.35">
      <c r="A3" s="1539"/>
      <c r="B3" s="1539"/>
      <c r="C3" s="1539"/>
      <c r="D3" s="1539"/>
      <c r="E3" s="1539"/>
      <c r="F3" s="1539"/>
      <c r="G3" s="1539"/>
      <c r="H3" s="1539"/>
      <c r="I3" s="1539"/>
      <c r="J3" s="1539"/>
      <c r="K3" s="1539"/>
      <c r="L3" s="1539"/>
      <c r="M3" s="1539"/>
      <c r="N3" s="1539"/>
      <c r="O3" s="1539"/>
      <c r="P3" s="1539"/>
      <c r="Q3" s="1539"/>
      <c r="R3" s="1539"/>
      <c r="S3" s="1539"/>
      <c r="T3" s="1539"/>
      <c r="U3" s="1539"/>
      <c r="V3" s="1539"/>
      <c r="W3" s="1539"/>
      <c r="X3" s="1539"/>
      <c r="Y3" s="1539"/>
      <c r="Z3" s="1539"/>
      <c r="AA3" s="1539"/>
      <c r="AB3" s="1539"/>
      <c r="AC3" s="47"/>
    </row>
    <row r="4" spans="1:29" ht="15" customHeight="1" x14ac:dyDescent="0.35">
      <c r="A4" s="1559" t="s">
        <v>558</v>
      </c>
      <c r="B4" s="1559"/>
      <c r="C4" s="1559"/>
      <c r="D4" s="1559"/>
      <c r="E4" s="1559"/>
      <c r="F4" s="1559"/>
      <c r="G4" s="1559"/>
      <c r="H4" s="1559"/>
      <c r="I4" s="1559"/>
      <c r="J4" s="1559"/>
      <c r="K4" s="1559"/>
      <c r="L4" s="1559"/>
      <c r="M4" s="1559"/>
      <c r="N4" s="1559"/>
      <c r="O4" s="1559"/>
      <c r="P4" s="1559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47"/>
    </row>
    <row r="5" spans="1:29" ht="15.75" customHeight="1" thickBot="1" x14ac:dyDescent="0.4">
      <c r="A5" s="1535"/>
      <c r="B5" s="1535"/>
      <c r="C5" s="1535"/>
      <c r="D5" s="1535"/>
      <c r="E5" s="1535"/>
      <c r="F5" s="1535"/>
      <c r="G5" s="1535"/>
      <c r="H5" s="1535"/>
      <c r="I5" s="1535"/>
      <c r="J5" s="1535"/>
      <c r="K5" s="1535"/>
      <c r="L5" s="1535"/>
      <c r="M5" s="1535"/>
      <c r="N5" s="1535"/>
      <c r="O5" s="1535"/>
      <c r="P5" s="1535"/>
      <c r="Q5" s="9"/>
      <c r="R5" s="9"/>
      <c r="S5" s="9"/>
      <c r="T5" s="9"/>
      <c r="U5" s="9"/>
      <c r="V5" s="9"/>
      <c r="W5" s="9"/>
      <c r="X5" s="9"/>
      <c r="Y5" s="9"/>
      <c r="Z5" s="1536" t="s">
        <v>151</v>
      </c>
      <c r="AA5" s="1536"/>
      <c r="AB5" s="1536"/>
    </row>
    <row r="6" spans="1:29" ht="16.5" customHeight="1" thickTop="1" thickBot="1" x14ac:dyDescent="0.4">
      <c r="A6" s="256"/>
      <c r="B6" s="257"/>
      <c r="C6" s="257"/>
      <c r="D6" s="1560" t="s">
        <v>108</v>
      </c>
      <c r="E6" s="1561"/>
      <c r="F6" s="1561"/>
      <c r="G6" s="1561"/>
      <c r="H6" s="1570"/>
      <c r="I6" s="1567" t="s">
        <v>155</v>
      </c>
      <c r="J6" s="1568"/>
      <c r="K6" s="1569"/>
      <c r="L6" s="1567" t="s">
        <v>121</v>
      </c>
      <c r="M6" s="1568"/>
      <c r="N6" s="1568"/>
      <c r="O6" s="1569"/>
      <c r="P6" s="1567" t="s">
        <v>129</v>
      </c>
      <c r="Q6" s="1568"/>
      <c r="R6" s="1568"/>
      <c r="S6" s="1569"/>
      <c r="T6" s="1567" t="s">
        <v>300</v>
      </c>
      <c r="U6" s="1568"/>
      <c r="V6" s="1569"/>
      <c r="W6" s="1567" t="s">
        <v>137</v>
      </c>
      <c r="X6" s="1568"/>
      <c r="Y6" s="1568"/>
      <c r="Z6" s="1560" t="s">
        <v>145</v>
      </c>
      <c r="AA6" s="1561"/>
      <c r="AB6" s="1562"/>
    </row>
    <row r="7" spans="1:29" ht="15" thickBot="1" x14ac:dyDescent="0.4">
      <c r="A7" s="258" t="s">
        <v>106</v>
      </c>
      <c r="B7" s="259" t="s">
        <v>107</v>
      </c>
      <c r="C7" s="259" t="s">
        <v>301</v>
      </c>
      <c r="D7" s="259" t="s">
        <v>153</v>
      </c>
      <c r="E7" s="1563" t="s">
        <v>112</v>
      </c>
      <c r="F7" s="1564"/>
      <c r="G7" s="1563" t="s">
        <v>154</v>
      </c>
      <c r="H7" s="1564"/>
      <c r="I7" s="1571" t="s">
        <v>122</v>
      </c>
      <c r="J7" s="260"/>
      <c r="K7" s="1574" t="s">
        <v>8</v>
      </c>
      <c r="L7" s="1571" t="s">
        <v>122</v>
      </c>
      <c r="M7" s="260"/>
      <c r="N7" s="1565" t="s">
        <v>8</v>
      </c>
      <c r="O7" s="1566"/>
      <c r="P7" s="1571" t="s">
        <v>130</v>
      </c>
      <c r="Q7" s="1571" t="s">
        <v>130</v>
      </c>
      <c r="R7" s="1565" t="s">
        <v>8</v>
      </c>
      <c r="S7" s="1566"/>
      <c r="T7" s="1571" t="s">
        <v>161</v>
      </c>
      <c r="U7" s="262"/>
      <c r="V7" s="1574" t="s">
        <v>8</v>
      </c>
      <c r="W7" s="1571" t="s">
        <v>138</v>
      </c>
      <c r="X7" s="261"/>
      <c r="Y7" s="1574" t="s">
        <v>8</v>
      </c>
      <c r="Z7" s="61" t="s">
        <v>155</v>
      </c>
      <c r="AA7" s="61" t="s">
        <v>121</v>
      </c>
      <c r="AB7" s="263" t="s">
        <v>302</v>
      </c>
    </row>
    <row r="8" spans="1:29" ht="24" customHeight="1" x14ac:dyDescent="0.35">
      <c r="A8" s="258"/>
      <c r="B8" s="259"/>
      <c r="C8" s="259"/>
      <c r="D8" s="259" t="s">
        <v>34</v>
      </c>
      <c r="E8" s="259" t="s">
        <v>110</v>
      </c>
      <c r="F8" s="259" t="s">
        <v>111</v>
      </c>
      <c r="G8" s="259" t="s">
        <v>17</v>
      </c>
      <c r="H8" s="259" t="s">
        <v>113</v>
      </c>
      <c r="I8" s="1572"/>
      <c r="J8" s="1572" t="s">
        <v>124</v>
      </c>
      <c r="K8" s="1575"/>
      <c r="L8" s="1572"/>
      <c r="M8" s="261" t="s">
        <v>156</v>
      </c>
      <c r="N8" s="261" t="s">
        <v>17</v>
      </c>
      <c r="O8" s="261" t="s">
        <v>113</v>
      </c>
      <c r="P8" s="1572"/>
      <c r="Q8" s="1572"/>
      <c r="R8" s="261" t="s">
        <v>17</v>
      </c>
      <c r="S8" s="261" t="s">
        <v>113</v>
      </c>
      <c r="T8" s="1572"/>
      <c r="U8" s="261" t="s">
        <v>162</v>
      </c>
      <c r="V8" s="1575"/>
      <c r="W8" s="1572"/>
      <c r="X8" s="61" t="s">
        <v>141</v>
      </c>
      <c r="Y8" s="1575"/>
      <c r="Z8" s="61" t="s">
        <v>146</v>
      </c>
      <c r="AA8" s="61" t="s">
        <v>146</v>
      </c>
      <c r="AB8" s="263" t="s">
        <v>146</v>
      </c>
    </row>
    <row r="9" spans="1:29" ht="7.5" customHeight="1" thickBot="1" x14ac:dyDescent="0.4">
      <c r="A9" s="264"/>
      <c r="B9" s="265"/>
      <c r="C9" s="265"/>
      <c r="D9" s="265"/>
      <c r="E9" s="265"/>
      <c r="F9" s="265"/>
      <c r="G9" s="265"/>
      <c r="H9" s="265"/>
      <c r="I9" s="266" t="s">
        <v>123</v>
      </c>
      <c r="J9" s="1573"/>
      <c r="K9" s="1576"/>
      <c r="L9" s="265" t="s">
        <v>123</v>
      </c>
      <c r="M9" s="268" t="s">
        <v>157</v>
      </c>
      <c r="N9" s="267"/>
      <c r="O9" s="267"/>
      <c r="P9" s="265" t="s">
        <v>131</v>
      </c>
      <c r="Q9" s="268" t="s">
        <v>132</v>
      </c>
      <c r="R9" s="267"/>
      <c r="S9" s="267"/>
      <c r="T9" s="265" t="s">
        <v>123</v>
      </c>
      <c r="U9" s="268" t="s">
        <v>157</v>
      </c>
      <c r="V9" s="1576"/>
      <c r="W9" s="265" t="s">
        <v>139</v>
      </c>
      <c r="X9" s="267"/>
      <c r="Y9" s="1576"/>
      <c r="Z9" s="266" t="s">
        <v>108</v>
      </c>
      <c r="AA9" s="266" t="s">
        <v>108</v>
      </c>
      <c r="AB9" s="269" t="s">
        <v>303</v>
      </c>
    </row>
    <row r="10" spans="1:29" ht="15" thickBot="1" x14ac:dyDescent="0.4">
      <c r="A10" s="243" t="s">
        <v>114</v>
      </c>
      <c r="B10" s="244" t="s">
        <v>115</v>
      </c>
      <c r="C10" s="244" t="s">
        <v>116</v>
      </c>
      <c r="D10" s="244" t="s">
        <v>117</v>
      </c>
      <c r="E10" s="244" t="s">
        <v>118</v>
      </c>
      <c r="F10" s="845" t="s">
        <v>119</v>
      </c>
      <c r="G10" s="244" t="s">
        <v>299</v>
      </c>
      <c r="H10" s="244" t="s">
        <v>120</v>
      </c>
      <c r="I10" s="244" t="s">
        <v>125</v>
      </c>
      <c r="J10" s="245" t="s">
        <v>126</v>
      </c>
      <c r="K10" s="245" t="s">
        <v>127</v>
      </c>
      <c r="L10" s="244" t="s">
        <v>133</v>
      </c>
      <c r="M10" s="245" t="s">
        <v>134</v>
      </c>
      <c r="N10" s="245" t="s">
        <v>135</v>
      </c>
      <c r="O10" s="245" t="s">
        <v>136</v>
      </c>
      <c r="P10" s="244" t="s">
        <v>158</v>
      </c>
      <c r="Q10" s="245" t="s">
        <v>159</v>
      </c>
      <c r="R10" s="245" t="s">
        <v>143</v>
      </c>
      <c r="S10" s="245" t="s">
        <v>160</v>
      </c>
      <c r="T10" s="270" t="s">
        <v>163</v>
      </c>
      <c r="U10" s="270" t="s">
        <v>164</v>
      </c>
      <c r="V10" s="270" t="s">
        <v>165</v>
      </c>
      <c r="W10" s="244" t="s">
        <v>167</v>
      </c>
      <c r="X10" s="245" t="s">
        <v>166</v>
      </c>
      <c r="Y10" s="245" t="s">
        <v>168</v>
      </c>
      <c r="Z10" s="246" t="s">
        <v>148</v>
      </c>
      <c r="AA10" s="271" t="s">
        <v>169</v>
      </c>
      <c r="AB10" s="320" t="s">
        <v>170</v>
      </c>
    </row>
    <row r="11" spans="1:29" ht="15.5" thickTop="1" thickBot="1" x14ac:dyDescent="0.4">
      <c r="A11" s="272"/>
      <c r="B11" s="1578" t="s">
        <v>95</v>
      </c>
      <c r="C11" s="1579"/>
      <c r="D11" s="291">
        <f>SUM(D12:D54)</f>
        <v>57447323.660000004</v>
      </c>
      <c r="E11" s="844">
        <f>SUM(E12:E54)</f>
        <v>1801000</v>
      </c>
      <c r="F11" s="846">
        <f>SUM(F12:F54)</f>
        <v>1801000</v>
      </c>
      <c r="G11" s="291">
        <f>D11+E11-F11</f>
        <v>57447323.660000004</v>
      </c>
      <c r="H11" s="299">
        <f>G11/G61</f>
        <v>0.88488076296202389</v>
      </c>
      <c r="I11" s="291">
        <f>SUM(I12:I54)</f>
        <v>0</v>
      </c>
      <c r="J11" s="291">
        <f>SUM(J12:J54)</f>
        <v>43500229</v>
      </c>
      <c r="K11" s="291">
        <f>SUM(K12:K54)</f>
        <v>43500229</v>
      </c>
      <c r="L11" s="291">
        <f>SUM(L12:L54)</f>
        <v>0</v>
      </c>
      <c r="M11" s="291">
        <f>SUM(M12:M54)</f>
        <v>43500229</v>
      </c>
      <c r="N11" s="291">
        <f>L11+M11</f>
        <v>43500229</v>
      </c>
      <c r="O11" s="313">
        <f>N11/N61</f>
        <v>0.92903241996401142</v>
      </c>
      <c r="P11" s="293">
        <f>SUM(P12:P54)</f>
        <v>0</v>
      </c>
      <c r="Q11" s="293">
        <f>SUM(Q12:Q54)</f>
        <v>43500229</v>
      </c>
      <c r="R11" s="293">
        <f>P11+Q11</f>
        <v>43500229</v>
      </c>
      <c r="S11" s="313">
        <f>R11/R61</f>
        <v>0.92903241996401142</v>
      </c>
      <c r="T11" s="293">
        <f>I11-L11</f>
        <v>0</v>
      </c>
      <c r="U11" s="293">
        <f>J11-M11</f>
        <v>0</v>
      </c>
      <c r="V11" s="293">
        <f>T11+U11</f>
        <v>0</v>
      </c>
      <c r="W11" s="293">
        <f>L11-P11</f>
        <v>0</v>
      </c>
      <c r="X11" s="293">
        <f>M11-Q11</f>
        <v>0</v>
      </c>
      <c r="Y11" s="293">
        <f>W11+X11</f>
        <v>0</v>
      </c>
      <c r="Z11" s="313">
        <f>K11/G11</f>
        <v>0.75721941821788952</v>
      </c>
      <c r="AA11" s="316">
        <f>N11/G11</f>
        <v>0.75721941821788952</v>
      </c>
      <c r="AB11" s="324">
        <f>R11/G11</f>
        <v>0.75721941821788952</v>
      </c>
    </row>
    <row r="12" spans="1:29" ht="17.25" customHeight="1" x14ac:dyDescent="0.35">
      <c r="A12" s="57"/>
      <c r="B12" s="115" t="s">
        <v>376</v>
      </c>
      <c r="C12" s="11" t="s">
        <v>308</v>
      </c>
      <c r="D12" s="1269">
        <v>0</v>
      </c>
      <c r="E12" s="467"/>
      <c r="F12" s="541"/>
      <c r="G12" s="274">
        <f>D12+E12-F12</f>
        <v>0</v>
      </c>
      <c r="H12" s="720">
        <f t="shared" ref="H12:H54" si="0">G12/$G$61</f>
        <v>0</v>
      </c>
      <c r="I12" s="274">
        <v>0</v>
      </c>
      <c r="J12" s="282">
        <f>Mod.10a!E7</f>
        <v>0</v>
      </c>
      <c r="K12" s="282">
        <f>I12+J12</f>
        <v>0</v>
      </c>
      <c r="L12" s="282">
        <v>0</v>
      </c>
      <c r="M12" s="282">
        <f>K12</f>
        <v>0</v>
      </c>
      <c r="N12" s="282">
        <f>L12+M12</f>
        <v>0</v>
      </c>
      <c r="O12" s="311">
        <f t="shared" ref="O12:O49" si="1">N12/$N$61</f>
        <v>0</v>
      </c>
      <c r="P12" s="282">
        <v>0</v>
      </c>
      <c r="Q12" s="282">
        <f>M12</f>
        <v>0</v>
      </c>
      <c r="R12" s="282">
        <f>P12+Q12</f>
        <v>0</v>
      </c>
      <c r="S12" s="311">
        <f t="shared" ref="S12:S32" si="2">R12/$R$61</f>
        <v>0</v>
      </c>
      <c r="T12" s="282">
        <f>I12-L12</f>
        <v>0</v>
      </c>
      <c r="U12" s="282">
        <f>J12-M12</f>
        <v>0</v>
      </c>
      <c r="V12" s="282">
        <f>T12+U12</f>
        <v>0</v>
      </c>
      <c r="W12" s="282">
        <f>L12-P12</f>
        <v>0</v>
      </c>
      <c r="X12" s="282">
        <f>M12-Q12</f>
        <v>0</v>
      </c>
      <c r="Y12" s="282">
        <f>W12+X12</f>
        <v>0</v>
      </c>
      <c r="Z12" s="311" t="e">
        <f>K12/G12</f>
        <v>#DIV/0!</v>
      </c>
      <c r="AA12" s="317" t="e">
        <f>N12/G12</f>
        <v>#DIV/0!</v>
      </c>
      <c r="AB12" s="321" t="e">
        <f t="shared" ref="AB12:AB52" si="3">R12/G12</f>
        <v>#DIV/0!</v>
      </c>
    </row>
    <row r="13" spans="1:29" ht="17.25" customHeight="1" x14ac:dyDescent="0.35">
      <c r="A13" s="57"/>
      <c r="B13" s="115" t="s">
        <v>377</v>
      </c>
      <c r="C13" s="11" t="s">
        <v>542</v>
      </c>
      <c r="D13" s="1270">
        <v>12696000</v>
      </c>
      <c r="E13" s="790"/>
      <c r="F13" s="541"/>
      <c r="G13" s="274">
        <f>D13+E13-F13</f>
        <v>12696000</v>
      </c>
      <c r="H13" s="720">
        <f t="shared" si="0"/>
        <v>0.19556082774293432</v>
      </c>
      <c r="I13" s="274">
        <v>0</v>
      </c>
      <c r="J13" s="796">
        <f>Mod.10a!E8</f>
        <v>12696000</v>
      </c>
      <c r="K13" s="282">
        <f t="shared" ref="K13:K54" si="4">I13+J13</f>
        <v>12696000</v>
      </c>
      <c r="L13" s="282">
        <v>0</v>
      </c>
      <c r="M13" s="282">
        <f t="shared" ref="M13:M54" si="5">K13</f>
        <v>12696000</v>
      </c>
      <c r="N13" s="282">
        <f>L13+M13</f>
        <v>12696000</v>
      </c>
      <c r="O13" s="311">
        <f t="shared" si="1"/>
        <v>0.27114789680447632</v>
      </c>
      <c r="P13" s="282">
        <v>0</v>
      </c>
      <c r="Q13" s="282">
        <f>M13</f>
        <v>12696000</v>
      </c>
      <c r="R13" s="282">
        <f t="shared" ref="R13:R54" si="6">P13+Q13</f>
        <v>12696000</v>
      </c>
      <c r="S13" s="311">
        <f t="shared" si="2"/>
        <v>0.27114789680447632</v>
      </c>
      <c r="T13" s="282">
        <f t="shared" ref="T13:T52" si="7">I13-L13</f>
        <v>0</v>
      </c>
      <c r="U13" s="282">
        <f t="shared" ref="U13:U52" si="8">J13-M13</f>
        <v>0</v>
      </c>
      <c r="V13" s="282">
        <f t="shared" ref="V13:V52" si="9">T13+U13</f>
        <v>0</v>
      </c>
      <c r="W13" s="282">
        <f t="shared" ref="W13:W52" si="10">L13-P13</f>
        <v>0</v>
      </c>
      <c r="X13" s="282">
        <f t="shared" ref="X13:X52" si="11">M13-Q13</f>
        <v>0</v>
      </c>
      <c r="Y13" s="282">
        <f t="shared" ref="Y13:Y52" si="12">W13+X13</f>
        <v>0</v>
      </c>
      <c r="Z13" s="311">
        <f>K13/G13</f>
        <v>1</v>
      </c>
      <c r="AA13" s="317">
        <f t="shared" ref="AA13:AA52" si="13">N13/G13</f>
        <v>1</v>
      </c>
      <c r="AB13" s="321">
        <f t="shared" si="3"/>
        <v>1</v>
      </c>
    </row>
    <row r="14" spans="1:29" ht="17.25" customHeight="1" x14ac:dyDescent="0.35">
      <c r="A14" s="57"/>
      <c r="B14" s="115" t="s">
        <v>378</v>
      </c>
      <c r="C14" s="11" t="s">
        <v>309</v>
      </c>
      <c r="D14" s="1270">
        <v>16297668</v>
      </c>
      <c r="E14" s="790"/>
      <c r="F14" s="541"/>
      <c r="G14" s="274">
        <f t="shared" ref="G14:G53" si="14">D14+E14-F14</f>
        <v>16297668</v>
      </c>
      <c r="H14" s="720">
        <f t="shared" si="0"/>
        <v>0.25103855106801615</v>
      </c>
      <c r="I14" s="274">
        <v>0</v>
      </c>
      <c r="J14" s="796">
        <f>Mod.10a!E9</f>
        <v>16047555</v>
      </c>
      <c r="K14" s="282">
        <f t="shared" si="4"/>
        <v>16047555</v>
      </c>
      <c r="L14" s="282">
        <v>0</v>
      </c>
      <c r="M14" s="282">
        <f t="shared" si="5"/>
        <v>16047555</v>
      </c>
      <c r="N14" s="282">
        <f t="shared" ref="N14:N52" si="15">L14+M14</f>
        <v>16047555</v>
      </c>
      <c r="O14" s="311">
        <f t="shared" si="1"/>
        <v>0.34272690509642079</v>
      </c>
      <c r="P14" s="282">
        <v>0</v>
      </c>
      <c r="Q14" s="282">
        <f t="shared" ref="Q14:Q26" si="16">M14</f>
        <v>16047555</v>
      </c>
      <c r="R14" s="282">
        <f t="shared" si="6"/>
        <v>16047555</v>
      </c>
      <c r="S14" s="311">
        <f t="shared" si="2"/>
        <v>0.34272690509642079</v>
      </c>
      <c r="T14" s="282">
        <f t="shared" si="7"/>
        <v>0</v>
      </c>
      <c r="U14" s="282">
        <f t="shared" si="8"/>
        <v>0</v>
      </c>
      <c r="V14" s="282">
        <f t="shared" si="9"/>
        <v>0</v>
      </c>
      <c r="W14" s="282">
        <f t="shared" si="10"/>
        <v>0</v>
      </c>
      <c r="X14" s="282">
        <f t="shared" si="11"/>
        <v>0</v>
      </c>
      <c r="Y14" s="282">
        <f t="shared" si="12"/>
        <v>0</v>
      </c>
      <c r="Z14" s="311">
        <f t="shared" ref="Z14:Z52" si="17">K14/G14</f>
        <v>0.98465344857926917</v>
      </c>
      <c r="AA14" s="317">
        <f t="shared" si="13"/>
        <v>0.98465344857926917</v>
      </c>
      <c r="AB14" s="321">
        <f t="shared" si="3"/>
        <v>0.98465344857926917</v>
      </c>
    </row>
    <row r="15" spans="1:29" ht="17.25" customHeight="1" x14ac:dyDescent="0.35">
      <c r="A15" s="57"/>
      <c r="B15" s="115" t="s">
        <v>379</v>
      </c>
      <c r="C15" s="11" t="s">
        <v>375</v>
      </c>
      <c r="D15" s="1300">
        <v>840000</v>
      </c>
      <c r="E15" s="790">
        <v>708000</v>
      </c>
      <c r="F15" s="541"/>
      <c r="G15" s="274">
        <f t="shared" si="14"/>
        <v>1548000</v>
      </c>
      <c r="H15" s="720">
        <f t="shared" si="0"/>
        <v>2.3844373136898418E-2</v>
      </c>
      <c r="I15" s="274">
        <v>0</v>
      </c>
      <c r="J15" s="796">
        <f>Mod.10a!E10</f>
        <v>1548000</v>
      </c>
      <c r="K15" s="282">
        <f t="shared" si="4"/>
        <v>1548000</v>
      </c>
      <c r="L15" s="282">
        <v>0</v>
      </c>
      <c r="M15" s="282">
        <f t="shared" si="5"/>
        <v>1548000</v>
      </c>
      <c r="N15" s="282">
        <f t="shared" si="15"/>
        <v>1548000</v>
      </c>
      <c r="O15" s="311">
        <f t="shared" si="1"/>
        <v>3.3060565867464503E-2</v>
      </c>
      <c r="P15" s="282">
        <v>0</v>
      </c>
      <c r="Q15" s="282">
        <f t="shared" si="16"/>
        <v>1548000</v>
      </c>
      <c r="R15" s="282">
        <f t="shared" si="6"/>
        <v>1548000</v>
      </c>
      <c r="S15" s="311">
        <f t="shared" si="2"/>
        <v>3.3060565867464503E-2</v>
      </c>
      <c r="T15" s="282">
        <f t="shared" si="7"/>
        <v>0</v>
      </c>
      <c r="U15" s="282">
        <f t="shared" si="8"/>
        <v>0</v>
      </c>
      <c r="V15" s="282">
        <f t="shared" si="9"/>
        <v>0</v>
      </c>
      <c r="W15" s="282">
        <f t="shared" si="10"/>
        <v>0</v>
      </c>
      <c r="X15" s="282">
        <f t="shared" si="11"/>
        <v>0</v>
      </c>
      <c r="Y15" s="282">
        <f t="shared" si="12"/>
        <v>0</v>
      </c>
      <c r="Z15" s="311">
        <f t="shared" si="17"/>
        <v>1</v>
      </c>
      <c r="AA15" s="317">
        <f t="shared" si="13"/>
        <v>1</v>
      </c>
      <c r="AB15" s="321">
        <f t="shared" si="3"/>
        <v>1</v>
      </c>
    </row>
    <row r="16" spans="1:29" ht="17.25" customHeight="1" x14ac:dyDescent="0.35">
      <c r="A16" s="57"/>
      <c r="B16" s="115" t="s">
        <v>380</v>
      </c>
      <c r="C16" s="11" t="s">
        <v>381</v>
      </c>
      <c r="D16" s="1270">
        <v>0</v>
      </c>
      <c r="E16" s="790"/>
      <c r="F16" s="541"/>
      <c r="G16" s="274">
        <f t="shared" si="14"/>
        <v>0</v>
      </c>
      <c r="H16" s="720">
        <f t="shared" si="0"/>
        <v>0</v>
      </c>
      <c r="I16" s="274">
        <v>0</v>
      </c>
      <c r="J16" s="796">
        <f>Mod.10a!E11</f>
        <v>0</v>
      </c>
      <c r="K16" s="282">
        <f t="shared" si="4"/>
        <v>0</v>
      </c>
      <c r="L16" s="282">
        <v>0</v>
      </c>
      <c r="M16" s="282">
        <f>K16</f>
        <v>0</v>
      </c>
      <c r="N16" s="282">
        <f>L16+M16</f>
        <v>0</v>
      </c>
      <c r="O16" s="311">
        <f t="shared" si="1"/>
        <v>0</v>
      </c>
      <c r="P16" s="282">
        <v>0</v>
      </c>
      <c r="Q16" s="282">
        <f t="shared" si="16"/>
        <v>0</v>
      </c>
      <c r="R16" s="282">
        <f>P16+Q16</f>
        <v>0</v>
      </c>
      <c r="S16" s="311">
        <f t="shared" si="2"/>
        <v>0</v>
      </c>
      <c r="T16" s="282">
        <f>I16-L16</f>
        <v>0</v>
      </c>
      <c r="U16" s="282">
        <f>J16-M16</f>
        <v>0</v>
      </c>
      <c r="V16" s="282">
        <f>T16+U16</f>
        <v>0</v>
      </c>
      <c r="W16" s="282">
        <f>L16-P16</f>
        <v>0</v>
      </c>
      <c r="X16" s="282">
        <f>M16-Q16</f>
        <v>0</v>
      </c>
      <c r="Y16" s="282">
        <f>W16+X16</f>
        <v>0</v>
      </c>
      <c r="Z16" s="311" t="e">
        <f>K16/G16</f>
        <v>#DIV/0!</v>
      </c>
      <c r="AA16" s="317" t="e">
        <f>N16/G16</f>
        <v>#DIV/0!</v>
      </c>
      <c r="AB16" s="321" t="e">
        <f>R16/G16</f>
        <v>#DIV/0!</v>
      </c>
    </row>
    <row r="17" spans="1:28" ht="17.25" customHeight="1" x14ac:dyDescent="0.35">
      <c r="A17" s="57"/>
      <c r="B17" s="115" t="s">
        <v>382</v>
      </c>
      <c r="C17" s="11" t="s">
        <v>310</v>
      </c>
      <c r="D17" s="1270">
        <v>0</v>
      </c>
      <c r="E17" s="790"/>
      <c r="F17" s="541"/>
      <c r="G17" s="274">
        <f t="shared" si="14"/>
        <v>0</v>
      </c>
      <c r="H17" s="720">
        <f t="shared" si="0"/>
        <v>0</v>
      </c>
      <c r="I17" s="274">
        <v>0</v>
      </c>
      <c r="J17" s="796">
        <f>Mod.10a!E12</f>
        <v>0</v>
      </c>
      <c r="K17" s="282">
        <f t="shared" si="4"/>
        <v>0</v>
      </c>
      <c r="L17" s="282">
        <v>0</v>
      </c>
      <c r="M17" s="282">
        <f t="shared" si="5"/>
        <v>0</v>
      </c>
      <c r="N17" s="282">
        <f t="shared" si="15"/>
        <v>0</v>
      </c>
      <c r="O17" s="311">
        <f t="shared" si="1"/>
        <v>0</v>
      </c>
      <c r="P17" s="282">
        <v>0</v>
      </c>
      <c r="Q17" s="282">
        <f t="shared" si="16"/>
        <v>0</v>
      </c>
      <c r="R17" s="282">
        <f t="shared" si="6"/>
        <v>0</v>
      </c>
      <c r="S17" s="311">
        <f t="shared" si="2"/>
        <v>0</v>
      </c>
      <c r="T17" s="282">
        <f t="shared" si="7"/>
        <v>0</v>
      </c>
      <c r="U17" s="282">
        <f t="shared" si="8"/>
        <v>0</v>
      </c>
      <c r="V17" s="282">
        <f t="shared" si="9"/>
        <v>0</v>
      </c>
      <c r="W17" s="282">
        <f t="shared" si="10"/>
        <v>0</v>
      </c>
      <c r="X17" s="282">
        <f t="shared" si="11"/>
        <v>0</v>
      </c>
      <c r="Y17" s="282">
        <f t="shared" si="12"/>
        <v>0</v>
      </c>
      <c r="Z17" s="311" t="e">
        <f t="shared" si="17"/>
        <v>#DIV/0!</v>
      </c>
      <c r="AA17" s="317" t="e">
        <f t="shared" si="13"/>
        <v>#DIV/0!</v>
      </c>
      <c r="AB17" s="321" t="e">
        <f t="shared" si="3"/>
        <v>#DIV/0!</v>
      </c>
    </row>
    <row r="18" spans="1:28" ht="17.25" customHeight="1" x14ac:dyDescent="0.35">
      <c r="A18" s="57"/>
      <c r="B18" s="115" t="s">
        <v>383</v>
      </c>
      <c r="C18" s="11" t="s">
        <v>311</v>
      </c>
      <c r="D18" s="1270">
        <v>524400</v>
      </c>
      <c r="E18" s="790"/>
      <c r="F18" s="541"/>
      <c r="G18" s="274">
        <f t="shared" si="14"/>
        <v>524400</v>
      </c>
      <c r="H18" s="720">
        <f t="shared" si="0"/>
        <v>8.0775124502516348E-3</v>
      </c>
      <c r="I18" s="274">
        <v>0</v>
      </c>
      <c r="J18" s="796">
        <f>Mod.10a!E13</f>
        <v>524400</v>
      </c>
      <c r="K18" s="282">
        <f t="shared" si="4"/>
        <v>524400</v>
      </c>
      <c r="L18" s="282">
        <v>0</v>
      </c>
      <c r="M18" s="282">
        <f t="shared" si="5"/>
        <v>524400</v>
      </c>
      <c r="N18" s="282">
        <f t="shared" si="15"/>
        <v>524400</v>
      </c>
      <c r="O18" s="311">
        <f t="shared" si="1"/>
        <v>1.1199587041924022E-2</v>
      </c>
      <c r="P18" s="282">
        <v>0</v>
      </c>
      <c r="Q18" s="282">
        <f t="shared" si="16"/>
        <v>524400</v>
      </c>
      <c r="R18" s="282">
        <f t="shared" si="6"/>
        <v>524400</v>
      </c>
      <c r="S18" s="311">
        <f t="shared" si="2"/>
        <v>1.1199587041924022E-2</v>
      </c>
      <c r="T18" s="282">
        <f t="shared" si="7"/>
        <v>0</v>
      </c>
      <c r="U18" s="282">
        <f t="shared" si="8"/>
        <v>0</v>
      </c>
      <c r="V18" s="282">
        <f t="shared" si="9"/>
        <v>0</v>
      </c>
      <c r="W18" s="282">
        <f t="shared" si="10"/>
        <v>0</v>
      </c>
      <c r="X18" s="282">
        <f t="shared" si="11"/>
        <v>0</v>
      </c>
      <c r="Y18" s="282">
        <f t="shared" si="12"/>
        <v>0</v>
      </c>
      <c r="Z18" s="311">
        <f t="shared" si="17"/>
        <v>1</v>
      </c>
      <c r="AA18" s="317">
        <f t="shared" si="13"/>
        <v>1</v>
      </c>
      <c r="AB18" s="321">
        <f t="shared" si="3"/>
        <v>1</v>
      </c>
    </row>
    <row r="19" spans="1:28" ht="17.25" customHeight="1" x14ac:dyDescent="0.35">
      <c r="A19" s="57"/>
      <c r="B19" s="115" t="s">
        <v>384</v>
      </c>
      <c r="C19" s="11" t="s">
        <v>312</v>
      </c>
      <c r="D19" s="1271">
        <v>15000</v>
      </c>
      <c r="E19" s="790">
        <v>43000</v>
      </c>
      <c r="F19" s="541"/>
      <c r="G19" s="274">
        <f t="shared" si="14"/>
        <v>58000</v>
      </c>
      <c r="H19" s="720">
        <f t="shared" si="0"/>
        <v>8.9339382554270552E-4</v>
      </c>
      <c r="I19" s="274">
        <v>0</v>
      </c>
      <c r="J19" s="796">
        <f>Mod.10a!E14</f>
        <v>57653</v>
      </c>
      <c r="K19" s="282">
        <f t="shared" si="4"/>
        <v>57653</v>
      </c>
      <c r="L19" s="282">
        <v>0</v>
      </c>
      <c r="M19" s="282">
        <f t="shared" si="5"/>
        <v>57653</v>
      </c>
      <c r="N19" s="282">
        <f t="shared" si="15"/>
        <v>57653</v>
      </c>
      <c r="O19" s="311">
        <f t="shared" si="1"/>
        <v>1.2312925090161055E-3</v>
      </c>
      <c r="P19" s="282">
        <v>0</v>
      </c>
      <c r="Q19" s="282">
        <f t="shared" si="16"/>
        <v>57653</v>
      </c>
      <c r="R19" s="282">
        <f t="shared" si="6"/>
        <v>57653</v>
      </c>
      <c r="S19" s="311">
        <f t="shared" si="2"/>
        <v>1.2312925090161055E-3</v>
      </c>
      <c r="T19" s="282">
        <f t="shared" si="7"/>
        <v>0</v>
      </c>
      <c r="U19" s="282">
        <f t="shared" si="8"/>
        <v>0</v>
      </c>
      <c r="V19" s="282">
        <f t="shared" si="9"/>
        <v>0</v>
      </c>
      <c r="W19" s="282">
        <f t="shared" si="10"/>
        <v>0</v>
      </c>
      <c r="X19" s="282">
        <f t="shared" si="11"/>
        <v>0</v>
      </c>
      <c r="Y19" s="282">
        <f t="shared" si="12"/>
        <v>0</v>
      </c>
      <c r="Z19" s="311">
        <f t="shared" si="17"/>
        <v>0.99401724137931036</v>
      </c>
      <c r="AA19" s="317">
        <f t="shared" si="13"/>
        <v>0.99401724137931036</v>
      </c>
      <c r="AB19" s="321">
        <f t="shared" si="3"/>
        <v>0.99401724137931036</v>
      </c>
    </row>
    <row r="20" spans="1:28" ht="17.25" customHeight="1" x14ac:dyDescent="0.35">
      <c r="A20" s="57"/>
      <c r="B20" s="115" t="s">
        <v>385</v>
      </c>
      <c r="C20" s="11" t="s">
        <v>313</v>
      </c>
      <c r="D20" s="1271">
        <v>108000</v>
      </c>
      <c r="E20" s="790"/>
      <c r="F20" s="541"/>
      <c r="G20" s="274">
        <f t="shared" si="14"/>
        <v>108000</v>
      </c>
      <c r="H20" s="720">
        <f t="shared" si="0"/>
        <v>1.6635609165277965E-3</v>
      </c>
      <c r="I20" s="274">
        <v>0</v>
      </c>
      <c r="J20" s="796">
        <f>Mod.10a!E15</f>
        <v>17684</v>
      </c>
      <c r="K20" s="282">
        <f t="shared" si="4"/>
        <v>17684</v>
      </c>
      <c r="L20" s="282">
        <v>0</v>
      </c>
      <c r="M20" s="282">
        <f t="shared" si="5"/>
        <v>17684</v>
      </c>
      <c r="N20" s="282">
        <f t="shared" si="15"/>
        <v>17684</v>
      </c>
      <c r="O20" s="311">
        <f t="shared" si="1"/>
        <v>3.7767638682186194E-4</v>
      </c>
      <c r="P20" s="282">
        <v>0</v>
      </c>
      <c r="Q20" s="282">
        <f t="shared" si="16"/>
        <v>17684</v>
      </c>
      <c r="R20" s="282">
        <f t="shared" si="6"/>
        <v>17684</v>
      </c>
      <c r="S20" s="311">
        <f t="shared" si="2"/>
        <v>3.7767638682186194E-4</v>
      </c>
      <c r="T20" s="282">
        <f t="shared" si="7"/>
        <v>0</v>
      </c>
      <c r="U20" s="282">
        <f t="shared" si="8"/>
        <v>0</v>
      </c>
      <c r="V20" s="282">
        <f t="shared" si="9"/>
        <v>0</v>
      </c>
      <c r="W20" s="282">
        <f t="shared" si="10"/>
        <v>0</v>
      </c>
      <c r="X20" s="282">
        <f t="shared" si="11"/>
        <v>0</v>
      </c>
      <c r="Y20" s="282">
        <f t="shared" si="12"/>
        <v>0</v>
      </c>
      <c r="Z20" s="311">
        <f t="shared" si="17"/>
        <v>0.16374074074074074</v>
      </c>
      <c r="AA20" s="317">
        <f t="shared" si="13"/>
        <v>0.16374074074074074</v>
      </c>
      <c r="AB20" s="321">
        <f t="shared" si="3"/>
        <v>0.16374074074074074</v>
      </c>
    </row>
    <row r="21" spans="1:28" ht="17.25" customHeight="1" x14ac:dyDescent="0.35">
      <c r="A21" s="57"/>
      <c r="B21" s="115" t="s">
        <v>386</v>
      </c>
      <c r="C21" s="11" t="s">
        <v>314</v>
      </c>
      <c r="D21" s="1270">
        <v>45325.440000000002</v>
      </c>
      <c r="E21" s="790"/>
      <c r="F21" s="541"/>
      <c r="G21" s="274">
        <f t="shared" si="14"/>
        <v>45325.440000000002</v>
      </c>
      <c r="H21" s="720">
        <f t="shared" si="0"/>
        <v>6.981632454483857E-4</v>
      </c>
      <c r="I21" s="274">
        <v>0</v>
      </c>
      <c r="J21" s="796">
        <f>Mod.10a!E16</f>
        <v>0</v>
      </c>
      <c r="K21" s="282">
        <f t="shared" si="4"/>
        <v>0</v>
      </c>
      <c r="L21" s="282">
        <v>0</v>
      </c>
      <c r="M21" s="282">
        <f t="shared" si="5"/>
        <v>0</v>
      </c>
      <c r="N21" s="282">
        <f t="shared" si="15"/>
        <v>0</v>
      </c>
      <c r="O21" s="311">
        <f t="shared" si="1"/>
        <v>0</v>
      </c>
      <c r="P21" s="282">
        <v>0</v>
      </c>
      <c r="Q21" s="282">
        <f t="shared" si="16"/>
        <v>0</v>
      </c>
      <c r="R21" s="282">
        <f t="shared" si="6"/>
        <v>0</v>
      </c>
      <c r="S21" s="311">
        <f t="shared" si="2"/>
        <v>0</v>
      </c>
      <c r="T21" s="282">
        <f t="shared" si="7"/>
        <v>0</v>
      </c>
      <c r="U21" s="282">
        <f t="shared" si="8"/>
        <v>0</v>
      </c>
      <c r="V21" s="282">
        <f t="shared" si="9"/>
        <v>0</v>
      </c>
      <c r="W21" s="282">
        <f t="shared" si="10"/>
        <v>0</v>
      </c>
      <c r="X21" s="282">
        <f t="shared" si="11"/>
        <v>0</v>
      </c>
      <c r="Y21" s="282">
        <f t="shared" si="12"/>
        <v>0</v>
      </c>
      <c r="Z21" s="311">
        <f t="shared" si="17"/>
        <v>0</v>
      </c>
      <c r="AA21" s="317">
        <f t="shared" si="13"/>
        <v>0</v>
      </c>
      <c r="AB21" s="321">
        <f t="shared" si="3"/>
        <v>0</v>
      </c>
    </row>
    <row r="22" spans="1:28" ht="17.25" customHeight="1" x14ac:dyDescent="0.35">
      <c r="A22" s="57"/>
      <c r="B22" s="115" t="s">
        <v>387</v>
      </c>
      <c r="C22" s="11" t="s">
        <v>321</v>
      </c>
      <c r="D22" s="1270">
        <v>1170000</v>
      </c>
      <c r="E22" s="1174"/>
      <c r="F22" s="541"/>
      <c r="G22" s="274">
        <f t="shared" si="14"/>
        <v>1170000</v>
      </c>
      <c r="H22" s="720">
        <f t="shared" si="0"/>
        <v>1.802190992905113E-2</v>
      </c>
      <c r="I22" s="274">
        <v>0</v>
      </c>
      <c r="J22" s="1000">
        <f>Mod.10a!E17</f>
        <v>1032080</v>
      </c>
      <c r="K22" s="282">
        <f>I22+J22</f>
        <v>1032080</v>
      </c>
      <c r="L22" s="282">
        <v>0</v>
      </c>
      <c r="M22" s="282">
        <f t="shared" si="5"/>
        <v>1032080</v>
      </c>
      <c r="N22" s="282">
        <f t="shared" si="15"/>
        <v>1032080</v>
      </c>
      <c r="O22" s="311">
        <f t="shared" si="1"/>
        <v>2.2042085801351918E-2</v>
      </c>
      <c r="P22" s="282">
        <v>0</v>
      </c>
      <c r="Q22" s="282">
        <f t="shared" si="16"/>
        <v>1032080</v>
      </c>
      <c r="R22" s="282">
        <f t="shared" si="6"/>
        <v>1032080</v>
      </c>
      <c r="S22" s="311">
        <f t="shared" si="2"/>
        <v>2.2042085801351918E-2</v>
      </c>
      <c r="T22" s="282">
        <f t="shared" si="7"/>
        <v>0</v>
      </c>
      <c r="U22" s="282">
        <f t="shared" si="8"/>
        <v>0</v>
      </c>
      <c r="V22" s="282">
        <f t="shared" si="9"/>
        <v>0</v>
      </c>
      <c r="W22" s="282">
        <f t="shared" si="10"/>
        <v>0</v>
      </c>
      <c r="X22" s="282">
        <f t="shared" si="11"/>
        <v>0</v>
      </c>
      <c r="Y22" s="282">
        <f t="shared" si="12"/>
        <v>0</v>
      </c>
      <c r="Z22" s="311">
        <f t="shared" si="17"/>
        <v>0.88211965811965809</v>
      </c>
      <c r="AA22" s="317">
        <f t="shared" si="13"/>
        <v>0.88211965811965809</v>
      </c>
      <c r="AB22" s="321">
        <f t="shared" si="3"/>
        <v>0.88211965811965809</v>
      </c>
    </row>
    <row r="23" spans="1:28" ht="17.25" customHeight="1" x14ac:dyDescent="0.35">
      <c r="A23" s="57"/>
      <c r="B23" s="115" t="s">
        <v>539</v>
      </c>
      <c r="C23" s="11" t="s">
        <v>540</v>
      </c>
      <c r="D23" s="1270">
        <v>0</v>
      </c>
      <c r="E23" s="790"/>
      <c r="F23" s="541"/>
      <c r="G23" s="274">
        <f t="shared" si="14"/>
        <v>0</v>
      </c>
      <c r="H23" s="720">
        <f t="shared" si="0"/>
        <v>0</v>
      </c>
      <c r="I23" s="274">
        <v>0</v>
      </c>
      <c r="J23" s="796">
        <f>Mod.10a!E18</f>
        <v>0</v>
      </c>
      <c r="K23" s="282">
        <f t="shared" si="4"/>
        <v>0</v>
      </c>
      <c r="L23" s="282">
        <v>0</v>
      </c>
      <c r="M23" s="282">
        <f t="shared" si="5"/>
        <v>0</v>
      </c>
      <c r="N23" s="282">
        <f t="shared" si="15"/>
        <v>0</v>
      </c>
      <c r="O23" s="311">
        <f t="shared" si="1"/>
        <v>0</v>
      </c>
      <c r="P23" s="282">
        <v>0</v>
      </c>
      <c r="Q23" s="282">
        <f t="shared" ref="Q23" si="18">M23</f>
        <v>0</v>
      </c>
      <c r="R23" s="282">
        <f t="shared" si="6"/>
        <v>0</v>
      </c>
      <c r="S23" s="311">
        <f t="shared" si="2"/>
        <v>0</v>
      </c>
      <c r="T23" s="282">
        <f t="shared" si="7"/>
        <v>0</v>
      </c>
      <c r="U23" s="282">
        <f t="shared" si="8"/>
        <v>0</v>
      </c>
      <c r="V23" s="282">
        <f t="shared" si="9"/>
        <v>0</v>
      </c>
      <c r="W23" s="282">
        <f t="shared" si="10"/>
        <v>0</v>
      </c>
      <c r="X23" s="282">
        <f t="shared" si="11"/>
        <v>0</v>
      </c>
      <c r="Y23" s="282">
        <f t="shared" si="12"/>
        <v>0</v>
      </c>
      <c r="Z23" s="311" t="e">
        <f t="shared" si="17"/>
        <v>#DIV/0!</v>
      </c>
      <c r="AA23" s="317" t="e">
        <f t="shared" si="13"/>
        <v>#DIV/0!</v>
      </c>
      <c r="AB23" s="321" t="e">
        <f t="shared" si="3"/>
        <v>#DIV/0!</v>
      </c>
    </row>
    <row r="24" spans="1:28" ht="17.25" customHeight="1" x14ac:dyDescent="0.35">
      <c r="A24" s="57"/>
      <c r="B24" s="115" t="s">
        <v>388</v>
      </c>
      <c r="C24" s="11" t="s">
        <v>390</v>
      </c>
      <c r="D24" s="1270">
        <v>864774</v>
      </c>
      <c r="E24" s="790"/>
      <c r="F24" s="541"/>
      <c r="G24" s="274">
        <f t="shared" si="14"/>
        <v>864774</v>
      </c>
      <c r="H24" s="720">
        <f t="shared" si="0"/>
        <v>1.3320409518790821E-2</v>
      </c>
      <c r="I24" s="274">
        <v>0</v>
      </c>
      <c r="J24" s="796">
        <f>Mod.10a!E19</f>
        <v>0</v>
      </c>
      <c r="K24" s="282">
        <f t="shared" ref="K24:K28" si="19">I24+J24</f>
        <v>0</v>
      </c>
      <c r="L24" s="282">
        <v>0</v>
      </c>
      <c r="M24" s="282">
        <f t="shared" ref="M24:M28" si="20">K24</f>
        <v>0</v>
      </c>
      <c r="N24" s="282">
        <f t="shared" ref="N24:N28" si="21">L24+M24</f>
        <v>0</v>
      </c>
      <c r="O24" s="311">
        <f t="shared" si="1"/>
        <v>0</v>
      </c>
      <c r="P24" s="282">
        <v>0</v>
      </c>
      <c r="Q24" s="282">
        <f>M24</f>
        <v>0</v>
      </c>
      <c r="R24" s="282">
        <f t="shared" ref="R24:R28" si="22">P24+Q24</f>
        <v>0</v>
      </c>
      <c r="S24" s="311">
        <f t="shared" si="2"/>
        <v>0</v>
      </c>
      <c r="T24" s="282">
        <f t="shared" ref="T24:T28" si="23">I24-L24</f>
        <v>0</v>
      </c>
      <c r="U24" s="282">
        <f t="shared" ref="U24:U28" si="24">J24-M24</f>
        <v>0</v>
      </c>
      <c r="V24" s="282">
        <f t="shared" ref="V24:V28" si="25">T24+U24</f>
        <v>0</v>
      </c>
      <c r="W24" s="282">
        <f t="shared" ref="W24:W28" si="26">L24-P24</f>
        <v>0</v>
      </c>
      <c r="X24" s="282">
        <f t="shared" ref="X24:X28" si="27">M24-Q24</f>
        <v>0</v>
      </c>
      <c r="Y24" s="282">
        <f t="shared" ref="Y24:Y28" si="28">W24+X24</f>
        <v>0</v>
      </c>
      <c r="Z24" s="311">
        <f t="shared" ref="Z24:Z28" si="29">K24/G24</f>
        <v>0</v>
      </c>
      <c r="AA24" s="317">
        <f t="shared" ref="AA24:AA28" si="30">N24/G24</f>
        <v>0</v>
      </c>
      <c r="AB24" s="321">
        <f t="shared" ref="AB24:AB28" si="31">R24/G24</f>
        <v>0</v>
      </c>
    </row>
    <row r="25" spans="1:28" ht="17.25" customHeight="1" x14ac:dyDescent="0.35">
      <c r="A25" s="57"/>
      <c r="B25" s="115" t="s">
        <v>389</v>
      </c>
      <c r="C25" s="11" t="s">
        <v>391</v>
      </c>
      <c r="D25" s="1270">
        <v>0</v>
      </c>
      <c r="E25" s="790"/>
      <c r="F25" s="541"/>
      <c r="G25" s="274">
        <f t="shared" si="14"/>
        <v>0</v>
      </c>
      <c r="H25" s="720">
        <f t="shared" si="0"/>
        <v>0</v>
      </c>
      <c r="I25" s="274">
        <v>0</v>
      </c>
      <c r="J25" s="796">
        <f>Mod.10a!E20</f>
        <v>0</v>
      </c>
      <c r="K25" s="282">
        <f t="shared" si="19"/>
        <v>0</v>
      </c>
      <c r="L25" s="282">
        <v>0</v>
      </c>
      <c r="M25" s="282">
        <f t="shared" si="20"/>
        <v>0</v>
      </c>
      <c r="N25" s="282">
        <f t="shared" si="21"/>
        <v>0</v>
      </c>
      <c r="O25" s="311">
        <f t="shared" si="1"/>
        <v>0</v>
      </c>
      <c r="P25" s="282">
        <v>0</v>
      </c>
      <c r="Q25" s="282">
        <f t="shared" si="16"/>
        <v>0</v>
      </c>
      <c r="R25" s="282">
        <f t="shared" si="22"/>
        <v>0</v>
      </c>
      <c r="S25" s="311">
        <f t="shared" si="2"/>
        <v>0</v>
      </c>
      <c r="T25" s="282">
        <f t="shared" si="23"/>
        <v>0</v>
      </c>
      <c r="U25" s="282">
        <f t="shared" si="24"/>
        <v>0</v>
      </c>
      <c r="V25" s="282">
        <f t="shared" si="25"/>
        <v>0</v>
      </c>
      <c r="W25" s="282">
        <f t="shared" si="26"/>
        <v>0</v>
      </c>
      <c r="X25" s="282">
        <f t="shared" si="27"/>
        <v>0</v>
      </c>
      <c r="Y25" s="282">
        <f t="shared" si="28"/>
        <v>0</v>
      </c>
      <c r="Z25" s="311" t="e">
        <f t="shared" si="29"/>
        <v>#DIV/0!</v>
      </c>
      <c r="AA25" s="317" t="e">
        <f t="shared" si="30"/>
        <v>#DIV/0!</v>
      </c>
      <c r="AB25" s="321" t="e">
        <f t="shared" si="31"/>
        <v>#DIV/0!</v>
      </c>
    </row>
    <row r="26" spans="1:28" ht="17.25" customHeight="1" x14ac:dyDescent="0.35">
      <c r="A26" s="57"/>
      <c r="B26" s="115" t="s">
        <v>392</v>
      </c>
      <c r="C26" s="11" t="s">
        <v>394</v>
      </c>
      <c r="D26" s="1270">
        <v>864774</v>
      </c>
      <c r="E26" s="790"/>
      <c r="F26" s="541"/>
      <c r="G26" s="274">
        <f t="shared" si="14"/>
        <v>864774</v>
      </c>
      <c r="H26" s="720">
        <f t="shared" si="0"/>
        <v>1.3320409518790821E-2</v>
      </c>
      <c r="I26" s="274">
        <v>0</v>
      </c>
      <c r="J26" s="796">
        <f>Mod.10a!E21</f>
        <v>0</v>
      </c>
      <c r="K26" s="282">
        <f t="shared" si="19"/>
        <v>0</v>
      </c>
      <c r="L26" s="282">
        <v>0</v>
      </c>
      <c r="M26" s="282">
        <f t="shared" si="20"/>
        <v>0</v>
      </c>
      <c r="N26" s="282">
        <f t="shared" si="21"/>
        <v>0</v>
      </c>
      <c r="O26" s="311">
        <f t="shared" si="1"/>
        <v>0</v>
      </c>
      <c r="P26" s="282">
        <v>0</v>
      </c>
      <c r="Q26" s="282">
        <f t="shared" si="16"/>
        <v>0</v>
      </c>
      <c r="R26" s="282">
        <f t="shared" si="22"/>
        <v>0</v>
      </c>
      <c r="S26" s="311">
        <f t="shared" si="2"/>
        <v>0</v>
      </c>
      <c r="T26" s="282">
        <f t="shared" si="23"/>
        <v>0</v>
      </c>
      <c r="U26" s="282">
        <f t="shared" si="24"/>
        <v>0</v>
      </c>
      <c r="V26" s="282">
        <f t="shared" si="25"/>
        <v>0</v>
      </c>
      <c r="W26" s="282">
        <f t="shared" si="26"/>
        <v>0</v>
      </c>
      <c r="X26" s="282">
        <f t="shared" si="27"/>
        <v>0</v>
      </c>
      <c r="Y26" s="282">
        <f t="shared" si="28"/>
        <v>0</v>
      </c>
      <c r="Z26" s="311">
        <f t="shared" si="29"/>
        <v>0</v>
      </c>
      <c r="AA26" s="317">
        <f t="shared" si="30"/>
        <v>0</v>
      </c>
      <c r="AB26" s="321">
        <f t="shared" si="31"/>
        <v>0</v>
      </c>
    </row>
    <row r="27" spans="1:28" ht="17.25" customHeight="1" x14ac:dyDescent="0.35">
      <c r="A27" s="57"/>
      <c r="B27" s="115" t="s">
        <v>393</v>
      </c>
      <c r="C27" s="11" t="s">
        <v>395</v>
      </c>
      <c r="D27" s="1270">
        <v>0</v>
      </c>
      <c r="E27" s="790"/>
      <c r="F27" s="541"/>
      <c r="G27" s="274">
        <f t="shared" si="14"/>
        <v>0</v>
      </c>
      <c r="H27" s="720">
        <f t="shared" si="0"/>
        <v>0</v>
      </c>
      <c r="I27" s="274">
        <v>0</v>
      </c>
      <c r="J27" s="796">
        <f>Mod.10a!E22</f>
        <v>0</v>
      </c>
      <c r="K27" s="282">
        <f t="shared" si="19"/>
        <v>0</v>
      </c>
      <c r="L27" s="282">
        <v>0</v>
      </c>
      <c r="M27" s="282">
        <f t="shared" si="20"/>
        <v>0</v>
      </c>
      <c r="N27" s="282">
        <f t="shared" si="21"/>
        <v>0</v>
      </c>
      <c r="O27" s="311">
        <f t="shared" si="1"/>
        <v>0</v>
      </c>
      <c r="P27" s="282">
        <v>0</v>
      </c>
      <c r="Q27" s="282">
        <f>M27</f>
        <v>0</v>
      </c>
      <c r="R27" s="282">
        <f t="shared" si="22"/>
        <v>0</v>
      </c>
      <c r="S27" s="311">
        <f t="shared" si="2"/>
        <v>0</v>
      </c>
      <c r="T27" s="282">
        <f t="shared" si="23"/>
        <v>0</v>
      </c>
      <c r="U27" s="282">
        <f t="shared" si="24"/>
        <v>0</v>
      </c>
      <c r="V27" s="282">
        <f t="shared" si="25"/>
        <v>0</v>
      </c>
      <c r="W27" s="282">
        <f t="shared" si="26"/>
        <v>0</v>
      </c>
      <c r="X27" s="282">
        <f t="shared" si="27"/>
        <v>0</v>
      </c>
      <c r="Y27" s="282">
        <f t="shared" si="28"/>
        <v>0</v>
      </c>
      <c r="Z27" s="311" t="e">
        <f t="shared" si="29"/>
        <v>#DIV/0!</v>
      </c>
      <c r="AA27" s="317" t="e">
        <f t="shared" si="30"/>
        <v>#DIV/0!</v>
      </c>
      <c r="AB27" s="321" t="e">
        <f t="shared" si="31"/>
        <v>#DIV/0!</v>
      </c>
    </row>
    <row r="28" spans="1:28" ht="17.25" customHeight="1" x14ac:dyDescent="0.35">
      <c r="A28" s="57"/>
      <c r="B28" s="115" t="s">
        <v>396</v>
      </c>
      <c r="C28" s="11" t="s">
        <v>544</v>
      </c>
      <c r="D28" s="1270">
        <v>4783955.22</v>
      </c>
      <c r="E28" s="790"/>
      <c r="F28" s="541"/>
      <c r="G28" s="274">
        <f t="shared" si="14"/>
        <v>4783955.22</v>
      </c>
      <c r="H28" s="720">
        <f t="shared" si="0"/>
        <v>7.3688897503806819E-2</v>
      </c>
      <c r="I28" s="274">
        <v>0</v>
      </c>
      <c r="J28" s="796">
        <f>Mod.10a!E23</f>
        <v>3907721</v>
      </c>
      <c r="K28" s="282">
        <f t="shared" si="19"/>
        <v>3907721</v>
      </c>
      <c r="L28" s="282">
        <v>0</v>
      </c>
      <c r="M28" s="282">
        <f t="shared" si="20"/>
        <v>3907721</v>
      </c>
      <c r="N28" s="282">
        <f t="shared" si="21"/>
        <v>3907721</v>
      </c>
      <c r="O28" s="311">
        <f t="shared" si="1"/>
        <v>8.3457020356701717E-2</v>
      </c>
      <c r="P28" s="282">
        <v>0</v>
      </c>
      <c r="Q28" s="282">
        <f t="shared" ref="Q28:Q53" si="32">M28</f>
        <v>3907721</v>
      </c>
      <c r="R28" s="282">
        <f t="shared" si="22"/>
        <v>3907721</v>
      </c>
      <c r="S28" s="311">
        <f t="shared" si="2"/>
        <v>8.3457020356701717E-2</v>
      </c>
      <c r="T28" s="282">
        <f t="shared" si="23"/>
        <v>0</v>
      </c>
      <c r="U28" s="282">
        <f t="shared" si="24"/>
        <v>0</v>
      </c>
      <c r="V28" s="282">
        <f t="shared" si="25"/>
        <v>0</v>
      </c>
      <c r="W28" s="282">
        <f t="shared" si="26"/>
        <v>0</v>
      </c>
      <c r="X28" s="282">
        <f t="shared" si="27"/>
        <v>0</v>
      </c>
      <c r="Y28" s="282">
        <f t="shared" si="28"/>
        <v>0</v>
      </c>
      <c r="Z28" s="311">
        <f t="shared" si="29"/>
        <v>0.81683895862219214</v>
      </c>
      <c r="AA28" s="317">
        <f t="shared" si="30"/>
        <v>0.81683895862219214</v>
      </c>
      <c r="AB28" s="321">
        <f t="shared" si="31"/>
        <v>0.81683895862219214</v>
      </c>
    </row>
    <row r="29" spans="1:28" ht="17.25" customHeight="1" x14ac:dyDescent="0.35">
      <c r="A29" s="57"/>
      <c r="B29" s="115" t="s">
        <v>397</v>
      </c>
      <c r="C29" s="11" t="s">
        <v>315</v>
      </c>
      <c r="D29" s="1270">
        <v>7200</v>
      </c>
      <c r="E29" s="790"/>
      <c r="F29" s="541"/>
      <c r="G29" s="274">
        <f t="shared" si="14"/>
        <v>7200</v>
      </c>
      <c r="H29" s="720">
        <f t="shared" si="0"/>
        <v>1.109040611018531E-4</v>
      </c>
      <c r="I29" s="274">
        <v>0</v>
      </c>
      <c r="J29" s="796">
        <f>Mod.10a!E24</f>
        <v>0</v>
      </c>
      <c r="K29" s="282">
        <f t="shared" si="4"/>
        <v>0</v>
      </c>
      <c r="L29" s="282">
        <v>0</v>
      </c>
      <c r="M29" s="282">
        <f t="shared" si="5"/>
        <v>0</v>
      </c>
      <c r="N29" s="282">
        <f t="shared" si="15"/>
        <v>0</v>
      </c>
      <c r="O29" s="311">
        <f t="shared" si="1"/>
        <v>0</v>
      </c>
      <c r="P29" s="282">
        <v>0</v>
      </c>
      <c r="Q29" s="282">
        <f t="shared" si="32"/>
        <v>0</v>
      </c>
      <c r="R29" s="282">
        <f t="shared" si="6"/>
        <v>0</v>
      </c>
      <c r="S29" s="311">
        <f t="shared" si="2"/>
        <v>0</v>
      </c>
      <c r="T29" s="282">
        <f t="shared" si="7"/>
        <v>0</v>
      </c>
      <c r="U29" s="282">
        <f t="shared" si="8"/>
        <v>0</v>
      </c>
      <c r="V29" s="282">
        <f t="shared" si="9"/>
        <v>0</v>
      </c>
      <c r="W29" s="282">
        <f t="shared" si="10"/>
        <v>0</v>
      </c>
      <c r="X29" s="282">
        <f t="shared" si="11"/>
        <v>0</v>
      </c>
      <c r="Y29" s="282">
        <f t="shared" si="12"/>
        <v>0</v>
      </c>
      <c r="Z29" s="311">
        <f t="shared" si="17"/>
        <v>0</v>
      </c>
      <c r="AA29" s="317">
        <f t="shared" si="13"/>
        <v>0</v>
      </c>
      <c r="AB29" s="321">
        <f t="shared" si="3"/>
        <v>0</v>
      </c>
    </row>
    <row r="30" spans="1:28" ht="17.25" customHeight="1" x14ac:dyDescent="0.35">
      <c r="A30" s="57"/>
      <c r="B30" s="115" t="s">
        <v>399</v>
      </c>
      <c r="C30" s="11" t="s">
        <v>400</v>
      </c>
      <c r="D30" s="1003">
        <v>125000</v>
      </c>
      <c r="E30" s="790"/>
      <c r="F30" s="541"/>
      <c r="G30" s="274">
        <f t="shared" si="14"/>
        <v>125000</v>
      </c>
      <c r="H30" s="720">
        <f t="shared" si="0"/>
        <v>1.9254177274627274E-3</v>
      </c>
      <c r="I30" s="274">
        <v>0</v>
      </c>
      <c r="J30" s="796">
        <f>'Mod. 11a'!D9</f>
        <v>0</v>
      </c>
      <c r="K30" s="282">
        <f t="shared" si="4"/>
        <v>0</v>
      </c>
      <c r="L30" s="282">
        <v>0</v>
      </c>
      <c r="M30" s="282">
        <f>K30</f>
        <v>0</v>
      </c>
      <c r="N30" s="282">
        <f>L30+M30</f>
        <v>0</v>
      </c>
      <c r="O30" s="311">
        <f t="shared" si="1"/>
        <v>0</v>
      </c>
      <c r="P30" s="282">
        <v>0</v>
      </c>
      <c r="Q30" s="282">
        <f t="shared" si="32"/>
        <v>0</v>
      </c>
      <c r="R30" s="282">
        <f>P30+Q30</f>
        <v>0</v>
      </c>
      <c r="S30" s="311">
        <f t="shared" si="2"/>
        <v>0</v>
      </c>
      <c r="T30" s="282">
        <f t="shared" si="7"/>
        <v>0</v>
      </c>
      <c r="U30" s="282">
        <f t="shared" si="8"/>
        <v>0</v>
      </c>
      <c r="V30" s="282">
        <f t="shared" si="9"/>
        <v>0</v>
      </c>
      <c r="W30" s="282">
        <f t="shared" si="10"/>
        <v>0</v>
      </c>
      <c r="X30" s="282">
        <f t="shared" si="11"/>
        <v>0</v>
      </c>
      <c r="Y30" s="282">
        <f t="shared" si="12"/>
        <v>0</v>
      </c>
      <c r="Z30" s="311">
        <f t="shared" si="17"/>
        <v>0</v>
      </c>
      <c r="AA30" s="317">
        <f t="shared" si="13"/>
        <v>0</v>
      </c>
      <c r="AB30" s="321">
        <f t="shared" si="3"/>
        <v>0</v>
      </c>
    </row>
    <row r="31" spans="1:28" ht="17.25" customHeight="1" x14ac:dyDescent="0.35">
      <c r="A31" s="57"/>
      <c r="B31" s="115" t="s">
        <v>401</v>
      </c>
      <c r="C31" s="11" t="s">
        <v>402</v>
      </c>
      <c r="D31" s="1003">
        <v>670000</v>
      </c>
      <c r="E31" s="790">
        <v>150000</v>
      </c>
      <c r="F31" s="541"/>
      <c r="G31" s="274">
        <f t="shared" si="14"/>
        <v>820000</v>
      </c>
      <c r="H31" s="720">
        <f t="shared" si="0"/>
        <v>1.2630740292155492E-2</v>
      </c>
      <c r="I31" s="274">
        <v>0</v>
      </c>
      <c r="J31" s="796">
        <f>'Mod. 11a'!D10</f>
        <v>724459</v>
      </c>
      <c r="K31" s="282">
        <f t="shared" si="4"/>
        <v>724459</v>
      </c>
      <c r="L31" s="282">
        <v>0</v>
      </c>
      <c r="M31" s="282">
        <f t="shared" si="5"/>
        <v>724459</v>
      </c>
      <c r="N31" s="282">
        <f t="shared" si="15"/>
        <v>724459</v>
      </c>
      <c r="O31" s="311">
        <f t="shared" si="1"/>
        <v>1.5472238041199914E-2</v>
      </c>
      <c r="P31" s="282">
        <v>0</v>
      </c>
      <c r="Q31" s="282">
        <f t="shared" si="32"/>
        <v>724459</v>
      </c>
      <c r="R31" s="282">
        <f t="shared" si="6"/>
        <v>724459</v>
      </c>
      <c r="S31" s="311">
        <f t="shared" si="2"/>
        <v>1.5472238041199914E-2</v>
      </c>
      <c r="T31" s="282">
        <f t="shared" si="7"/>
        <v>0</v>
      </c>
      <c r="U31" s="282">
        <f t="shared" si="8"/>
        <v>0</v>
      </c>
      <c r="V31" s="282">
        <f t="shared" si="9"/>
        <v>0</v>
      </c>
      <c r="W31" s="282">
        <f t="shared" si="10"/>
        <v>0</v>
      </c>
      <c r="X31" s="282">
        <f t="shared" si="11"/>
        <v>0</v>
      </c>
      <c r="Y31" s="282">
        <f t="shared" si="12"/>
        <v>0</v>
      </c>
      <c r="Z31" s="311">
        <f t="shared" si="17"/>
        <v>0.88348658536585367</v>
      </c>
      <c r="AA31" s="317">
        <f t="shared" si="13"/>
        <v>0.88348658536585367</v>
      </c>
      <c r="AB31" s="321">
        <f t="shared" si="3"/>
        <v>0.88348658536585367</v>
      </c>
    </row>
    <row r="32" spans="1:28" ht="17.25" customHeight="1" x14ac:dyDescent="0.35">
      <c r="A32" s="57"/>
      <c r="B32" s="115" t="s">
        <v>669</v>
      </c>
      <c r="C32" s="11" t="s">
        <v>670</v>
      </c>
      <c r="D32" s="1003">
        <v>150000</v>
      </c>
      <c r="E32" s="790"/>
      <c r="F32" s="541"/>
      <c r="G32" s="274">
        <f t="shared" si="14"/>
        <v>150000</v>
      </c>
      <c r="H32" s="720">
        <f t="shared" si="0"/>
        <v>2.3105012729552729E-3</v>
      </c>
      <c r="I32" s="274">
        <v>0</v>
      </c>
      <c r="J32" s="796">
        <f>'Mod. 11a'!D11</f>
        <v>72000</v>
      </c>
      <c r="K32" s="282">
        <f t="shared" si="4"/>
        <v>72000</v>
      </c>
      <c r="L32" s="282">
        <v>0</v>
      </c>
      <c r="M32" s="282">
        <f t="shared" si="5"/>
        <v>72000</v>
      </c>
      <c r="N32" s="282">
        <f t="shared" si="15"/>
        <v>72000</v>
      </c>
      <c r="O32" s="311">
        <f t="shared" si="1"/>
        <v>1.5377007380216049E-3</v>
      </c>
      <c r="P32" s="282">
        <v>0</v>
      </c>
      <c r="Q32" s="282">
        <f t="shared" si="32"/>
        <v>72000</v>
      </c>
      <c r="R32" s="282">
        <f t="shared" si="6"/>
        <v>72000</v>
      </c>
      <c r="S32" s="311">
        <f t="shared" si="2"/>
        <v>1.5377007380216049E-3</v>
      </c>
      <c r="T32" s="282">
        <f t="shared" si="7"/>
        <v>0</v>
      </c>
      <c r="U32" s="282">
        <f t="shared" si="8"/>
        <v>0</v>
      </c>
      <c r="V32" s="282">
        <f t="shared" si="9"/>
        <v>0</v>
      </c>
      <c r="W32" s="282">
        <f t="shared" si="10"/>
        <v>0</v>
      </c>
      <c r="X32" s="282">
        <f t="shared" si="11"/>
        <v>0</v>
      </c>
      <c r="Y32" s="282">
        <f t="shared" si="12"/>
        <v>0</v>
      </c>
      <c r="Z32" s="311">
        <f t="shared" si="17"/>
        <v>0.48</v>
      </c>
      <c r="AA32" s="317">
        <f t="shared" si="13"/>
        <v>0.48</v>
      </c>
      <c r="AB32" s="321">
        <f t="shared" si="3"/>
        <v>0.48</v>
      </c>
    </row>
    <row r="33" spans="1:28" ht="17.25" customHeight="1" x14ac:dyDescent="0.35">
      <c r="A33" s="57"/>
      <c r="B33" s="115" t="s">
        <v>403</v>
      </c>
      <c r="C33" s="11" t="s">
        <v>404</v>
      </c>
      <c r="D33" s="1003">
        <v>120000</v>
      </c>
      <c r="E33" s="790"/>
      <c r="F33" s="541"/>
      <c r="G33" s="274">
        <f t="shared" si="14"/>
        <v>120000</v>
      </c>
      <c r="H33" s="720">
        <f t="shared" si="0"/>
        <v>1.8484010183642183E-3</v>
      </c>
      <c r="I33" s="274">
        <v>0</v>
      </c>
      <c r="J33" s="796">
        <f>'Mod. 11a'!D12</f>
        <v>113336</v>
      </c>
      <c r="K33" s="282">
        <f t="shared" si="4"/>
        <v>113336</v>
      </c>
      <c r="L33" s="282">
        <v>0</v>
      </c>
      <c r="M33" s="282">
        <f t="shared" si="5"/>
        <v>113336</v>
      </c>
      <c r="N33" s="282">
        <f t="shared" si="15"/>
        <v>113336</v>
      </c>
      <c r="O33" s="311">
        <f t="shared" si="1"/>
        <v>2.4205118172835639E-3</v>
      </c>
      <c r="P33" s="282">
        <v>0</v>
      </c>
      <c r="Q33" s="282">
        <f t="shared" si="32"/>
        <v>113336</v>
      </c>
      <c r="R33" s="282">
        <f t="shared" si="6"/>
        <v>113336</v>
      </c>
      <c r="S33" s="311">
        <f t="shared" ref="S33:S49" si="33">R33/$R$61</f>
        <v>2.4205118172835639E-3</v>
      </c>
      <c r="T33" s="282">
        <f t="shared" si="7"/>
        <v>0</v>
      </c>
      <c r="U33" s="282">
        <f t="shared" si="8"/>
        <v>0</v>
      </c>
      <c r="V33" s="282">
        <f t="shared" si="9"/>
        <v>0</v>
      </c>
      <c r="W33" s="282">
        <f t="shared" si="10"/>
        <v>0</v>
      </c>
      <c r="X33" s="282">
        <f t="shared" si="11"/>
        <v>0</v>
      </c>
      <c r="Y33" s="282">
        <f t="shared" si="12"/>
        <v>0</v>
      </c>
      <c r="Z33" s="311">
        <f t="shared" si="17"/>
        <v>0.94446666666666668</v>
      </c>
      <c r="AA33" s="317">
        <f t="shared" si="13"/>
        <v>0.94446666666666668</v>
      </c>
      <c r="AB33" s="321">
        <f t="shared" si="3"/>
        <v>0.94446666666666668</v>
      </c>
    </row>
    <row r="34" spans="1:28" ht="17.25" customHeight="1" x14ac:dyDescent="0.35">
      <c r="A34" s="57"/>
      <c r="B34" s="115" t="s">
        <v>405</v>
      </c>
      <c r="C34" s="11" t="s">
        <v>317</v>
      </c>
      <c r="D34" s="1003">
        <v>488124</v>
      </c>
      <c r="E34" s="790"/>
      <c r="F34" s="541"/>
      <c r="G34" s="274">
        <f t="shared" si="14"/>
        <v>488124</v>
      </c>
      <c r="H34" s="720">
        <f t="shared" si="0"/>
        <v>7.518740822400131E-3</v>
      </c>
      <c r="I34" s="274">
        <v>0</v>
      </c>
      <c r="J34" s="796">
        <f>'Mod. 11a'!D13</f>
        <v>204695</v>
      </c>
      <c r="K34" s="282">
        <f t="shared" si="4"/>
        <v>204695</v>
      </c>
      <c r="L34" s="282">
        <v>0</v>
      </c>
      <c r="M34" s="282">
        <f t="shared" si="5"/>
        <v>204695</v>
      </c>
      <c r="N34" s="282">
        <f t="shared" si="15"/>
        <v>204695</v>
      </c>
      <c r="O34" s="311">
        <f t="shared" si="1"/>
        <v>4.3716618412407279E-3</v>
      </c>
      <c r="P34" s="282">
        <v>0</v>
      </c>
      <c r="Q34" s="282">
        <f t="shared" si="32"/>
        <v>204695</v>
      </c>
      <c r="R34" s="282">
        <f t="shared" si="6"/>
        <v>204695</v>
      </c>
      <c r="S34" s="311">
        <f t="shared" si="33"/>
        <v>4.3716618412407279E-3</v>
      </c>
      <c r="T34" s="282">
        <f t="shared" si="7"/>
        <v>0</v>
      </c>
      <c r="U34" s="282">
        <f t="shared" si="8"/>
        <v>0</v>
      </c>
      <c r="V34" s="282">
        <f t="shared" si="9"/>
        <v>0</v>
      </c>
      <c r="W34" s="282">
        <f t="shared" si="10"/>
        <v>0</v>
      </c>
      <c r="X34" s="282">
        <f t="shared" si="11"/>
        <v>0</v>
      </c>
      <c r="Y34" s="282">
        <f t="shared" si="12"/>
        <v>0</v>
      </c>
      <c r="Z34" s="311">
        <f t="shared" si="17"/>
        <v>0.41935041096114922</v>
      </c>
      <c r="AA34" s="317">
        <f t="shared" si="13"/>
        <v>0.41935041096114922</v>
      </c>
      <c r="AB34" s="321">
        <f t="shared" si="3"/>
        <v>0.41935041096114922</v>
      </c>
    </row>
    <row r="35" spans="1:28" ht="17.25" customHeight="1" x14ac:dyDescent="0.35">
      <c r="A35" s="57"/>
      <c r="B35" s="115" t="s">
        <v>406</v>
      </c>
      <c r="C35" s="11" t="s">
        <v>407</v>
      </c>
      <c r="D35" s="1003">
        <v>150000</v>
      </c>
      <c r="E35" s="790"/>
      <c r="F35" s="541"/>
      <c r="G35" s="274">
        <f t="shared" si="14"/>
        <v>150000</v>
      </c>
      <c r="H35" s="720">
        <f t="shared" si="0"/>
        <v>2.3105012729552729E-3</v>
      </c>
      <c r="I35" s="274">
        <v>0</v>
      </c>
      <c r="J35" s="796">
        <f>'Mod. 11a'!D14</f>
        <v>108853</v>
      </c>
      <c r="K35" s="282">
        <f t="shared" si="4"/>
        <v>108853</v>
      </c>
      <c r="L35" s="282">
        <v>0</v>
      </c>
      <c r="M35" s="282">
        <f t="shared" si="5"/>
        <v>108853</v>
      </c>
      <c r="N35" s="282">
        <f t="shared" si="15"/>
        <v>108853</v>
      </c>
      <c r="O35" s="311">
        <f t="shared" si="1"/>
        <v>2.3247685893870245E-3</v>
      </c>
      <c r="P35" s="282">
        <v>0</v>
      </c>
      <c r="Q35" s="282">
        <f t="shared" si="32"/>
        <v>108853</v>
      </c>
      <c r="R35" s="282">
        <f t="shared" si="6"/>
        <v>108853</v>
      </c>
      <c r="S35" s="311">
        <f t="shared" si="33"/>
        <v>2.3247685893870245E-3</v>
      </c>
      <c r="T35" s="282">
        <f t="shared" si="7"/>
        <v>0</v>
      </c>
      <c r="U35" s="282">
        <f t="shared" si="8"/>
        <v>0</v>
      </c>
      <c r="V35" s="282">
        <f t="shared" si="9"/>
        <v>0</v>
      </c>
      <c r="W35" s="282">
        <f t="shared" si="10"/>
        <v>0</v>
      </c>
      <c r="X35" s="282">
        <f t="shared" si="11"/>
        <v>0</v>
      </c>
      <c r="Y35" s="282">
        <f t="shared" si="12"/>
        <v>0</v>
      </c>
      <c r="Z35" s="311">
        <f t="shared" si="17"/>
        <v>0.7256866666666667</v>
      </c>
      <c r="AA35" s="317">
        <f t="shared" si="13"/>
        <v>0.7256866666666667</v>
      </c>
      <c r="AB35" s="321">
        <f t="shared" si="3"/>
        <v>0.7256866666666667</v>
      </c>
    </row>
    <row r="36" spans="1:28" ht="17.25" customHeight="1" x14ac:dyDescent="0.35">
      <c r="A36" s="57"/>
      <c r="B36" s="115" t="s">
        <v>408</v>
      </c>
      <c r="C36" s="11" t="s">
        <v>409</v>
      </c>
      <c r="D36" s="1003">
        <v>30000</v>
      </c>
      <c r="E36" s="790"/>
      <c r="F36" s="541"/>
      <c r="G36" s="274">
        <f>D36+E36-F36</f>
        <v>30000</v>
      </c>
      <c r="H36" s="720">
        <f t="shared" si="0"/>
        <v>4.6210025459105457E-4</v>
      </c>
      <c r="I36" s="274">
        <v>0</v>
      </c>
      <c r="J36" s="796">
        <f>'Mod. 11a'!D15</f>
        <v>2440</v>
      </c>
      <c r="K36" s="282">
        <f t="shared" si="4"/>
        <v>2440</v>
      </c>
      <c r="L36" s="282">
        <v>0</v>
      </c>
      <c r="M36" s="282">
        <f t="shared" si="5"/>
        <v>2440</v>
      </c>
      <c r="N36" s="282">
        <f t="shared" si="15"/>
        <v>2440</v>
      </c>
      <c r="O36" s="311">
        <f t="shared" si="1"/>
        <v>5.2110969455176612E-5</v>
      </c>
      <c r="P36" s="282">
        <v>0</v>
      </c>
      <c r="Q36" s="282">
        <f t="shared" si="32"/>
        <v>2440</v>
      </c>
      <c r="R36" s="282">
        <f t="shared" si="6"/>
        <v>2440</v>
      </c>
      <c r="S36" s="311">
        <f t="shared" si="33"/>
        <v>5.2110969455176612E-5</v>
      </c>
      <c r="T36" s="282">
        <f t="shared" si="7"/>
        <v>0</v>
      </c>
      <c r="U36" s="282">
        <f t="shared" si="8"/>
        <v>0</v>
      </c>
      <c r="V36" s="282">
        <f t="shared" si="9"/>
        <v>0</v>
      </c>
      <c r="W36" s="282">
        <f t="shared" si="10"/>
        <v>0</v>
      </c>
      <c r="X36" s="282">
        <f t="shared" si="11"/>
        <v>0</v>
      </c>
      <c r="Y36" s="282">
        <f t="shared" si="12"/>
        <v>0</v>
      </c>
      <c r="Z36" s="311">
        <f t="shared" si="17"/>
        <v>8.1333333333333327E-2</v>
      </c>
      <c r="AA36" s="317">
        <f t="shared" si="13"/>
        <v>8.1333333333333327E-2</v>
      </c>
      <c r="AB36" s="321">
        <f t="shared" si="3"/>
        <v>8.1333333333333327E-2</v>
      </c>
    </row>
    <row r="37" spans="1:28" ht="17.25" customHeight="1" x14ac:dyDescent="0.35">
      <c r="A37" s="57"/>
      <c r="B37" s="115" t="s">
        <v>410</v>
      </c>
      <c r="C37" s="11" t="s">
        <v>411</v>
      </c>
      <c r="D37" s="1003">
        <v>175000</v>
      </c>
      <c r="E37" s="790"/>
      <c r="F37" s="541"/>
      <c r="G37" s="274">
        <f>D37+E37-F37</f>
        <v>175000</v>
      </c>
      <c r="H37" s="720">
        <f t="shared" si="0"/>
        <v>2.6955848184478186E-3</v>
      </c>
      <c r="I37" s="274">
        <v>0</v>
      </c>
      <c r="J37" s="796">
        <f>'Mod. 11a'!D16</f>
        <v>102148</v>
      </c>
      <c r="K37" s="282">
        <f t="shared" si="4"/>
        <v>102148</v>
      </c>
      <c r="L37" s="282">
        <v>0</v>
      </c>
      <c r="M37" s="282">
        <f t="shared" si="5"/>
        <v>102148</v>
      </c>
      <c r="N37" s="282">
        <f t="shared" si="15"/>
        <v>102148</v>
      </c>
      <c r="O37" s="311">
        <f t="shared" si="1"/>
        <v>2.1815702081587627E-3</v>
      </c>
      <c r="P37" s="282">
        <v>0</v>
      </c>
      <c r="Q37" s="282">
        <f t="shared" si="32"/>
        <v>102148</v>
      </c>
      <c r="R37" s="282">
        <f t="shared" si="6"/>
        <v>102148</v>
      </c>
      <c r="S37" s="311">
        <f t="shared" si="33"/>
        <v>2.1815702081587627E-3</v>
      </c>
      <c r="T37" s="282">
        <f t="shared" si="7"/>
        <v>0</v>
      </c>
      <c r="U37" s="282">
        <f t="shared" si="8"/>
        <v>0</v>
      </c>
      <c r="V37" s="282">
        <f t="shared" si="9"/>
        <v>0</v>
      </c>
      <c r="W37" s="282">
        <f t="shared" si="10"/>
        <v>0</v>
      </c>
      <c r="X37" s="282">
        <f t="shared" si="11"/>
        <v>0</v>
      </c>
      <c r="Y37" s="282">
        <f t="shared" si="12"/>
        <v>0</v>
      </c>
      <c r="Z37" s="311">
        <f t="shared" si="17"/>
        <v>0.58370285714285719</v>
      </c>
      <c r="AA37" s="317">
        <f t="shared" si="13"/>
        <v>0.58370285714285719</v>
      </c>
      <c r="AB37" s="321">
        <f t="shared" si="3"/>
        <v>0.58370285714285719</v>
      </c>
    </row>
    <row r="38" spans="1:28" ht="17.25" customHeight="1" x14ac:dyDescent="0.35">
      <c r="A38" s="57"/>
      <c r="B38" s="115" t="s">
        <v>412</v>
      </c>
      <c r="C38" s="11" t="s">
        <v>318</v>
      </c>
      <c r="D38" s="1003">
        <v>0</v>
      </c>
      <c r="E38" s="790"/>
      <c r="F38" s="541"/>
      <c r="G38" s="274">
        <f t="shared" si="14"/>
        <v>0</v>
      </c>
      <c r="H38" s="720">
        <f t="shared" si="0"/>
        <v>0</v>
      </c>
      <c r="I38" s="274">
        <v>0</v>
      </c>
      <c r="J38" s="796">
        <f>'Mod. 11a'!D17</f>
        <v>0</v>
      </c>
      <c r="K38" s="282">
        <f t="shared" si="4"/>
        <v>0</v>
      </c>
      <c r="L38" s="282">
        <v>0</v>
      </c>
      <c r="M38" s="282">
        <f t="shared" si="5"/>
        <v>0</v>
      </c>
      <c r="N38" s="282">
        <f t="shared" si="15"/>
        <v>0</v>
      </c>
      <c r="O38" s="311">
        <f t="shared" si="1"/>
        <v>0</v>
      </c>
      <c r="P38" s="282">
        <v>0</v>
      </c>
      <c r="Q38" s="282">
        <f t="shared" si="32"/>
        <v>0</v>
      </c>
      <c r="R38" s="282">
        <f t="shared" si="6"/>
        <v>0</v>
      </c>
      <c r="S38" s="311">
        <f t="shared" si="33"/>
        <v>0</v>
      </c>
      <c r="T38" s="282">
        <f t="shared" si="7"/>
        <v>0</v>
      </c>
      <c r="U38" s="282">
        <f t="shared" si="8"/>
        <v>0</v>
      </c>
      <c r="V38" s="282">
        <f t="shared" si="9"/>
        <v>0</v>
      </c>
      <c r="W38" s="282">
        <f t="shared" si="10"/>
        <v>0</v>
      </c>
      <c r="X38" s="282">
        <f t="shared" si="11"/>
        <v>0</v>
      </c>
      <c r="Y38" s="282">
        <f t="shared" si="12"/>
        <v>0</v>
      </c>
      <c r="Z38" s="311" t="e">
        <f t="shared" si="17"/>
        <v>#DIV/0!</v>
      </c>
      <c r="AA38" s="317" t="e">
        <f t="shared" si="13"/>
        <v>#DIV/0!</v>
      </c>
      <c r="AB38" s="321" t="e">
        <f t="shared" si="3"/>
        <v>#DIV/0!</v>
      </c>
    </row>
    <row r="39" spans="1:28" ht="17.25" customHeight="1" x14ac:dyDescent="0.35">
      <c r="A39" s="57"/>
      <c r="B39" s="115" t="s">
        <v>413</v>
      </c>
      <c r="C39" s="11" t="s">
        <v>414</v>
      </c>
      <c r="D39" s="1003">
        <v>420000</v>
      </c>
      <c r="E39" s="790"/>
      <c r="F39" s="541"/>
      <c r="G39" s="274">
        <f t="shared" si="14"/>
        <v>420000</v>
      </c>
      <c r="H39" s="720">
        <f t="shared" si="0"/>
        <v>6.4694035642747644E-3</v>
      </c>
      <c r="I39" s="274">
        <v>0</v>
      </c>
      <c r="J39" s="796">
        <f>'Mod. 11a'!D18</f>
        <v>345716</v>
      </c>
      <c r="K39" s="282">
        <f t="shared" si="4"/>
        <v>345716</v>
      </c>
      <c r="L39" s="282">
        <v>0</v>
      </c>
      <c r="M39" s="282">
        <f t="shared" si="5"/>
        <v>345716</v>
      </c>
      <c r="N39" s="282">
        <f t="shared" si="15"/>
        <v>345716</v>
      </c>
      <c r="O39" s="311">
        <f t="shared" si="1"/>
        <v>7.3834409492482943E-3</v>
      </c>
      <c r="P39" s="282">
        <v>0</v>
      </c>
      <c r="Q39" s="282">
        <f t="shared" si="32"/>
        <v>345716</v>
      </c>
      <c r="R39" s="282">
        <f t="shared" si="6"/>
        <v>345716</v>
      </c>
      <c r="S39" s="311">
        <f t="shared" si="33"/>
        <v>7.3834409492482943E-3</v>
      </c>
      <c r="T39" s="282">
        <f t="shared" si="7"/>
        <v>0</v>
      </c>
      <c r="U39" s="282">
        <f t="shared" si="8"/>
        <v>0</v>
      </c>
      <c r="V39" s="282">
        <f t="shared" si="9"/>
        <v>0</v>
      </c>
      <c r="W39" s="282">
        <f t="shared" si="10"/>
        <v>0</v>
      </c>
      <c r="X39" s="282">
        <f t="shared" si="11"/>
        <v>0</v>
      </c>
      <c r="Y39" s="282">
        <f t="shared" si="12"/>
        <v>0</v>
      </c>
      <c r="Z39" s="311">
        <f t="shared" si="17"/>
        <v>0.82313333333333338</v>
      </c>
      <c r="AA39" s="317">
        <f t="shared" si="13"/>
        <v>0.82313333333333338</v>
      </c>
      <c r="AB39" s="321">
        <f t="shared" si="3"/>
        <v>0.82313333333333338</v>
      </c>
    </row>
    <row r="40" spans="1:28" ht="17.25" customHeight="1" x14ac:dyDescent="0.35">
      <c r="A40" s="57"/>
      <c r="B40" s="115" t="s">
        <v>415</v>
      </c>
      <c r="C40" s="11" t="s">
        <v>319</v>
      </c>
      <c r="D40" s="1003">
        <v>735000</v>
      </c>
      <c r="E40" s="790">
        <v>150000</v>
      </c>
      <c r="F40" s="541"/>
      <c r="G40" s="274">
        <f t="shared" si="14"/>
        <v>885000</v>
      </c>
      <c r="H40" s="720">
        <f t="shared" si="0"/>
        <v>1.363195751043611E-2</v>
      </c>
      <c r="I40" s="274">
        <v>0</v>
      </c>
      <c r="J40" s="796">
        <f>'Mod. 11a'!D19</f>
        <v>868406</v>
      </c>
      <c r="K40" s="282">
        <f t="shared" si="4"/>
        <v>868406</v>
      </c>
      <c r="L40" s="282">
        <v>0</v>
      </c>
      <c r="M40" s="282">
        <f t="shared" si="5"/>
        <v>868406</v>
      </c>
      <c r="N40" s="282">
        <f t="shared" si="15"/>
        <v>868406</v>
      </c>
      <c r="O40" s="311">
        <f t="shared" si="1"/>
        <v>1.8546507598644305E-2</v>
      </c>
      <c r="P40" s="282">
        <v>0</v>
      </c>
      <c r="Q40" s="282">
        <f t="shared" si="32"/>
        <v>868406</v>
      </c>
      <c r="R40" s="282">
        <f t="shared" si="6"/>
        <v>868406</v>
      </c>
      <c r="S40" s="311">
        <f t="shared" si="33"/>
        <v>1.8546507598644305E-2</v>
      </c>
      <c r="T40" s="282">
        <f t="shared" si="7"/>
        <v>0</v>
      </c>
      <c r="U40" s="282">
        <f t="shared" si="8"/>
        <v>0</v>
      </c>
      <c r="V40" s="282">
        <f t="shared" si="9"/>
        <v>0</v>
      </c>
      <c r="W40" s="282">
        <f t="shared" si="10"/>
        <v>0</v>
      </c>
      <c r="X40" s="282">
        <f t="shared" si="11"/>
        <v>0</v>
      </c>
      <c r="Y40" s="282">
        <f t="shared" si="12"/>
        <v>0</v>
      </c>
      <c r="Z40" s="311">
        <f t="shared" si="17"/>
        <v>0.98124971751412426</v>
      </c>
      <c r="AA40" s="317">
        <f t="shared" si="13"/>
        <v>0.98124971751412426</v>
      </c>
      <c r="AB40" s="321">
        <f t="shared" si="3"/>
        <v>0.98124971751412426</v>
      </c>
    </row>
    <row r="41" spans="1:28" ht="17.25" customHeight="1" x14ac:dyDescent="0.35">
      <c r="A41" s="57"/>
      <c r="B41" s="115" t="s">
        <v>416</v>
      </c>
      <c r="C41" s="11" t="s">
        <v>417</v>
      </c>
      <c r="D41" s="1003">
        <v>0</v>
      </c>
      <c r="E41" s="790"/>
      <c r="F41" s="541"/>
      <c r="G41" s="274">
        <f t="shared" si="14"/>
        <v>0</v>
      </c>
      <c r="H41" s="720">
        <f t="shared" si="0"/>
        <v>0</v>
      </c>
      <c r="I41" s="274">
        <v>0</v>
      </c>
      <c r="J41" s="796">
        <f>'Mod. 11a'!D20</f>
        <v>0</v>
      </c>
      <c r="K41" s="282">
        <f t="shared" si="4"/>
        <v>0</v>
      </c>
      <c r="L41" s="282">
        <v>0</v>
      </c>
      <c r="M41" s="282">
        <f t="shared" si="5"/>
        <v>0</v>
      </c>
      <c r="N41" s="282">
        <f t="shared" si="15"/>
        <v>0</v>
      </c>
      <c r="O41" s="311">
        <f t="shared" si="1"/>
        <v>0</v>
      </c>
      <c r="P41" s="282">
        <v>0</v>
      </c>
      <c r="Q41" s="282">
        <f t="shared" si="32"/>
        <v>0</v>
      </c>
      <c r="R41" s="282">
        <f t="shared" si="6"/>
        <v>0</v>
      </c>
      <c r="S41" s="311">
        <f t="shared" si="33"/>
        <v>0</v>
      </c>
      <c r="T41" s="282">
        <f t="shared" si="7"/>
        <v>0</v>
      </c>
      <c r="U41" s="282">
        <f t="shared" si="8"/>
        <v>0</v>
      </c>
      <c r="V41" s="282">
        <f t="shared" si="9"/>
        <v>0</v>
      </c>
      <c r="W41" s="282">
        <f t="shared" si="10"/>
        <v>0</v>
      </c>
      <c r="X41" s="282">
        <f t="shared" si="11"/>
        <v>0</v>
      </c>
      <c r="Y41" s="282">
        <f t="shared" si="12"/>
        <v>0</v>
      </c>
      <c r="Z41" s="311" t="e">
        <f t="shared" si="17"/>
        <v>#DIV/0!</v>
      </c>
      <c r="AA41" s="317" t="e">
        <f t="shared" si="13"/>
        <v>#DIV/0!</v>
      </c>
      <c r="AB41" s="321" t="e">
        <f t="shared" si="3"/>
        <v>#DIV/0!</v>
      </c>
    </row>
    <row r="42" spans="1:28" ht="17.25" customHeight="1" x14ac:dyDescent="0.35">
      <c r="A42" s="57"/>
      <c r="B42" s="115" t="s">
        <v>418</v>
      </c>
      <c r="C42" s="11" t="s">
        <v>316</v>
      </c>
      <c r="D42" s="1003">
        <v>540000</v>
      </c>
      <c r="E42" s="790"/>
      <c r="F42" s="541"/>
      <c r="G42" s="274">
        <f t="shared" si="14"/>
        <v>540000</v>
      </c>
      <c r="H42" s="720">
        <f t="shared" si="0"/>
        <v>8.317804582638982E-3</v>
      </c>
      <c r="I42" s="274">
        <v>0</v>
      </c>
      <c r="J42" s="1000">
        <f>'Mod. 11a'!D21</f>
        <v>232283</v>
      </c>
      <c r="K42" s="282">
        <f t="shared" si="4"/>
        <v>232283</v>
      </c>
      <c r="L42" s="282">
        <v>0</v>
      </c>
      <c r="M42" s="282">
        <f t="shared" si="5"/>
        <v>232283</v>
      </c>
      <c r="N42" s="282">
        <f t="shared" si="15"/>
        <v>232283</v>
      </c>
      <c r="O42" s="311">
        <f t="shared" si="1"/>
        <v>4.9608575073593394E-3</v>
      </c>
      <c r="P42" s="282">
        <v>0</v>
      </c>
      <c r="Q42" s="282">
        <f t="shared" si="32"/>
        <v>232283</v>
      </c>
      <c r="R42" s="282">
        <f t="shared" si="6"/>
        <v>232283</v>
      </c>
      <c r="S42" s="311">
        <f t="shared" si="33"/>
        <v>4.9608575073593394E-3</v>
      </c>
      <c r="T42" s="282">
        <f t="shared" si="7"/>
        <v>0</v>
      </c>
      <c r="U42" s="282">
        <f t="shared" si="8"/>
        <v>0</v>
      </c>
      <c r="V42" s="282">
        <f t="shared" si="9"/>
        <v>0</v>
      </c>
      <c r="W42" s="282">
        <f t="shared" si="10"/>
        <v>0</v>
      </c>
      <c r="X42" s="282">
        <f t="shared" si="11"/>
        <v>0</v>
      </c>
      <c r="Y42" s="282">
        <f t="shared" si="12"/>
        <v>0</v>
      </c>
      <c r="Z42" s="311">
        <f t="shared" si="17"/>
        <v>0.4301537037037037</v>
      </c>
      <c r="AA42" s="317">
        <f t="shared" si="13"/>
        <v>0.4301537037037037</v>
      </c>
      <c r="AB42" s="321">
        <f t="shared" si="3"/>
        <v>0.4301537037037037</v>
      </c>
    </row>
    <row r="43" spans="1:28" ht="17.25" customHeight="1" x14ac:dyDescent="0.35">
      <c r="A43" s="57"/>
      <c r="B43" s="115" t="s">
        <v>419</v>
      </c>
      <c r="C43" s="11" t="s">
        <v>572</v>
      </c>
      <c r="D43" s="1003">
        <v>1280000</v>
      </c>
      <c r="E43" s="790"/>
      <c r="F43" s="541"/>
      <c r="G43" s="274">
        <f t="shared" si="14"/>
        <v>1280000</v>
      </c>
      <c r="H43" s="720">
        <f t="shared" si="0"/>
        <v>1.971627752921833E-2</v>
      </c>
      <c r="I43" s="274">
        <v>0</v>
      </c>
      <c r="J43" s="796">
        <f>'Mod. 11a'!D22</f>
        <v>881167</v>
      </c>
      <c r="K43" s="282">
        <f t="shared" si="4"/>
        <v>881167</v>
      </c>
      <c r="L43" s="282">
        <v>0</v>
      </c>
      <c r="M43" s="282">
        <f t="shared" si="5"/>
        <v>881167</v>
      </c>
      <c r="N43" s="282">
        <f t="shared" si="15"/>
        <v>881167</v>
      </c>
      <c r="O43" s="311">
        <f t="shared" si="1"/>
        <v>1.8819043697503937E-2</v>
      </c>
      <c r="P43" s="282">
        <v>0</v>
      </c>
      <c r="Q43" s="282">
        <f t="shared" si="32"/>
        <v>881167</v>
      </c>
      <c r="R43" s="282">
        <f t="shared" si="6"/>
        <v>881167</v>
      </c>
      <c r="S43" s="311">
        <f t="shared" si="33"/>
        <v>1.8819043697503937E-2</v>
      </c>
      <c r="T43" s="282">
        <f t="shared" si="7"/>
        <v>0</v>
      </c>
      <c r="U43" s="282">
        <f t="shared" si="8"/>
        <v>0</v>
      </c>
      <c r="V43" s="282">
        <f t="shared" si="9"/>
        <v>0</v>
      </c>
      <c r="W43" s="282">
        <f t="shared" si="10"/>
        <v>0</v>
      </c>
      <c r="X43" s="282">
        <f t="shared" si="11"/>
        <v>0</v>
      </c>
      <c r="Y43" s="282">
        <f t="shared" si="12"/>
        <v>0</v>
      </c>
      <c r="Z43" s="311">
        <f t="shared" si="17"/>
        <v>0.68841171874999996</v>
      </c>
      <c r="AA43" s="317">
        <f t="shared" si="13"/>
        <v>0.68841171874999996</v>
      </c>
      <c r="AB43" s="321">
        <f t="shared" si="3"/>
        <v>0.68841171874999996</v>
      </c>
    </row>
    <row r="44" spans="1:28" ht="17.25" customHeight="1" x14ac:dyDescent="0.35">
      <c r="A44" s="57"/>
      <c r="B44" s="115" t="s">
        <v>420</v>
      </c>
      <c r="C44" s="11" t="s">
        <v>421</v>
      </c>
      <c r="D44" s="1003">
        <v>250000</v>
      </c>
      <c r="E44" s="790"/>
      <c r="F44" s="541"/>
      <c r="G44" s="274">
        <f t="shared" si="14"/>
        <v>250000</v>
      </c>
      <c r="H44" s="720">
        <f t="shared" si="0"/>
        <v>3.8508354549254549E-3</v>
      </c>
      <c r="I44" s="274">
        <v>0</v>
      </c>
      <c r="J44" s="796">
        <f>'Mod. 11a'!D23</f>
        <v>33120</v>
      </c>
      <c r="K44" s="282">
        <f t="shared" si="4"/>
        <v>33120</v>
      </c>
      <c r="L44" s="282">
        <v>0</v>
      </c>
      <c r="M44" s="282">
        <f t="shared" si="5"/>
        <v>33120</v>
      </c>
      <c r="N44" s="282">
        <f t="shared" si="15"/>
        <v>33120</v>
      </c>
      <c r="O44" s="311">
        <f t="shared" si="1"/>
        <v>7.0734233948993824E-4</v>
      </c>
      <c r="P44" s="282">
        <v>0</v>
      </c>
      <c r="Q44" s="282">
        <f t="shared" si="32"/>
        <v>33120</v>
      </c>
      <c r="R44" s="282">
        <f t="shared" si="6"/>
        <v>33120</v>
      </c>
      <c r="S44" s="311">
        <f t="shared" si="33"/>
        <v>7.0734233948993824E-4</v>
      </c>
      <c r="T44" s="282">
        <f t="shared" si="7"/>
        <v>0</v>
      </c>
      <c r="U44" s="282">
        <f t="shared" si="8"/>
        <v>0</v>
      </c>
      <c r="V44" s="282">
        <f t="shared" si="9"/>
        <v>0</v>
      </c>
      <c r="W44" s="282">
        <f t="shared" si="10"/>
        <v>0</v>
      </c>
      <c r="X44" s="282">
        <f t="shared" si="11"/>
        <v>0</v>
      </c>
      <c r="Y44" s="282">
        <f t="shared" si="12"/>
        <v>0</v>
      </c>
      <c r="Z44" s="311">
        <f t="shared" si="17"/>
        <v>0.13247999999999999</v>
      </c>
      <c r="AA44" s="317">
        <f t="shared" si="13"/>
        <v>0.13247999999999999</v>
      </c>
      <c r="AB44" s="321">
        <f t="shared" si="3"/>
        <v>0.13247999999999999</v>
      </c>
    </row>
    <row r="45" spans="1:28" ht="17.25" customHeight="1" x14ac:dyDescent="0.35">
      <c r="A45" s="57"/>
      <c r="B45" s="115" t="s">
        <v>422</v>
      </c>
      <c r="C45" s="11" t="s">
        <v>423</v>
      </c>
      <c r="D45" s="1003">
        <v>200000</v>
      </c>
      <c r="E45" s="790"/>
      <c r="F45" s="541"/>
      <c r="G45" s="274">
        <f t="shared" si="14"/>
        <v>200000</v>
      </c>
      <c r="H45" s="720">
        <f t="shared" si="0"/>
        <v>3.0806683639403639E-3</v>
      </c>
      <c r="I45" s="274">
        <v>0</v>
      </c>
      <c r="J45" s="796">
        <f>'Mod. 11a'!D24</f>
        <v>15000</v>
      </c>
      <c r="K45" s="282">
        <f t="shared" si="4"/>
        <v>15000</v>
      </c>
      <c r="L45" s="282">
        <v>0</v>
      </c>
      <c r="M45" s="282">
        <f t="shared" si="5"/>
        <v>15000</v>
      </c>
      <c r="N45" s="282">
        <f t="shared" si="15"/>
        <v>15000</v>
      </c>
      <c r="O45" s="311">
        <f t="shared" si="1"/>
        <v>3.203543204211677E-4</v>
      </c>
      <c r="P45" s="282">
        <v>0</v>
      </c>
      <c r="Q45" s="282">
        <f t="shared" si="32"/>
        <v>15000</v>
      </c>
      <c r="R45" s="282">
        <f t="shared" si="6"/>
        <v>15000</v>
      </c>
      <c r="S45" s="311">
        <f t="shared" si="33"/>
        <v>3.203543204211677E-4</v>
      </c>
      <c r="T45" s="282">
        <f t="shared" si="7"/>
        <v>0</v>
      </c>
      <c r="U45" s="282">
        <f t="shared" si="8"/>
        <v>0</v>
      </c>
      <c r="V45" s="282">
        <f t="shared" si="9"/>
        <v>0</v>
      </c>
      <c r="W45" s="282">
        <f t="shared" si="10"/>
        <v>0</v>
      </c>
      <c r="X45" s="282">
        <f t="shared" si="11"/>
        <v>0</v>
      </c>
      <c r="Y45" s="282">
        <f t="shared" si="12"/>
        <v>0</v>
      </c>
      <c r="Z45" s="311">
        <f t="shared" si="17"/>
        <v>7.4999999999999997E-2</v>
      </c>
      <c r="AA45" s="317">
        <f t="shared" si="13"/>
        <v>7.4999999999999997E-2</v>
      </c>
      <c r="AB45" s="321">
        <f t="shared" si="3"/>
        <v>7.4999999999999997E-2</v>
      </c>
    </row>
    <row r="46" spans="1:28" ht="17.25" customHeight="1" x14ac:dyDescent="0.35">
      <c r="A46" s="57"/>
      <c r="B46" s="115" t="s">
        <v>424</v>
      </c>
      <c r="C46" s="11" t="s">
        <v>337</v>
      </c>
      <c r="D46" s="1003">
        <v>1680000</v>
      </c>
      <c r="E46" s="790">
        <v>750000</v>
      </c>
      <c r="F46" s="541"/>
      <c r="G46" s="274">
        <f t="shared" si="14"/>
        <v>2430000</v>
      </c>
      <c r="H46" s="720">
        <f t="shared" si="0"/>
        <v>3.7430120621875423E-2</v>
      </c>
      <c r="I46" s="274">
        <v>0</v>
      </c>
      <c r="J46" s="796">
        <f>'Mod. 11a'!D25</f>
        <v>2270218</v>
      </c>
      <c r="K46" s="282">
        <f t="shared" si="4"/>
        <v>2270218</v>
      </c>
      <c r="L46" s="282">
        <v>0</v>
      </c>
      <c r="M46" s="282">
        <f t="shared" si="5"/>
        <v>2270218</v>
      </c>
      <c r="N46" s="282">
        <f t="shared" si="15"/>
        <v>2270218</v>
      </c>
      <c r="O46" s="311">
        <f t="shared" si="1"/>
        <v>4.8484942973193501E-2</v>
      </c>
      <c r="P46" s="282">
        <v>0</v>
      </c>
      <c r="Q46" s="282">
        <f t="shared" si="32"/>
        <v>2270218</v>
      </c>
      <c r="R46" s="796">
        <f t="shared" si="6"/>
        <v>2270218</v>
      </c>
      <c r="S46" s="311">
        <f t="shared" si="33"/>
        <v>4.8484942973193501E-2</v>
      </c>
      <c r="T46" s="282">
        <f t="shared" si="7"/>
        <v>0</v>
      </c>
      <c r="U46" s="282">
        <f t="shared" si="8"/>
        <v>0</v>
      </c>
      <c r="V46" s="282">
        <f t="shared" si="9"/>
        <v>0</v>
      </c>
      <c r="W46" s="282">
        <f t="shared" si="10"/>
        <v>0</v>
      </c>
      <c r="X46" s="282">
        <f t="shared" si="11"/>
        <v>0</v>
      </c>
      <c r="Y46" s="282">
        <f t="shared" si="12"/>
        <v>0</v>
      </c>
      <c r="Z46" s="311">
        <f t="shared" si="17"/>
        <v>0.93424609053497942</v>
      </c>
      <c r="AA46" s="317">
        <f t="shared" si="13"/>
        <v>0.93424609053497942</v>
      </c>
      <c r="AB46" s="321">
        <f t="shared" si="3"/>
        <v>0.93424609053497942</v>
      </c>
    </row>
    <row r="47" spans="1:28" ht="17.25" customHeight="1" x14ac:dyDescent="0.35">
      <c r="A47" s="57"/>
      <c r="B47" s="115" t="s">
        <v>425</v>
      </c>
      <c r="C47" s="11" t="s">
        <v>336</v>
      </c>
      <c r="D47" s="1003">
        <v>0</v>
      </c>
      <c r="E47" s="790"/>
      <c r="F47" s="541"/>
      <c r="G47" s="274">
        <f t="shared" si="14"/>
        <v>0</v>
      </c>
      <c r="H47" s="720">
        <f t="shared" si="0"/>
        <v>0</v>
      </c>
      <c r="I47" s="274">
        <v>0</v>
      </c>
      <c r="J47" s="796">
        <f>'Mod. 11a'!D26</f>
        <v>0</v>
      </c>
      <c r="K47" s="282">
        <f t="shared" si="4"/>
        <v>0</v>
      </c>
      <c r="L47" s="282">
        <v>0</v>
      </c>
      <c r="M47" s="282">
        <f t="shared" si="5"/>
        <v>0</v>
      </c>
      <c r="N47" s="282">
        <f t="shared" si="15"/>
        <v>0</v>
      </c>
      <c r="O47" s="311">
        <f t="shared" si="1"/>
        <v>0</v>
      </c>
      <c r="P47" s="282">
        <v>0</v>
      </c>
      <c r="Q47" s="282">
        <f t="shared" si="32"/>
        <v>0</v>
      </c>
      <c r="R47" s="282">
        <f t="shared" si="6"/>
        <v>0</v>
      </c>
      <c r="S47" s="311">
        <f t="shared" si="33"/>
        <v>0</v>
      </c>
      <c r="T47" s="282">
        <f t="shared" si="7"/>
        <v>0</v>
      </c>
      <c r="U47" s="282">
        <f t="shared" si="8"/>
        <v>0</v>
      </c>
      <c r="V47" s="282">
        <f t="shared" si="9"/>
        <v>0</v>
      </c>
      <c r="W47" s="282">
        <f t="shared" si="10"/>
        <v>0</v>
      </c>
      <c r="X47" s="282">
        <f t="shared" si="11"/>
        <v>0</v>
      </c>
      <c r="Y47" s="282">
        <f t="shared" si="12"/>
        <v>0</v>
      </c>
      <c r="Z47" s="311" t="e">
        <f t="shared" si="17"/>
        <v>#DIV/0!</v>
      </c>
      <c r="AA47" s="317" t="e">
        <f t="shared" si="13"/>
        <v>#DIV/0!</v>
      </c>
      <c r="AB47" s="321" t="e">
        <f t="shared" si="3"/>
        <v>#DIV/0!</v>
      </c>
    </row>
    <row r="48" spans="1:28" ht="17.25" customHeight="1" x14ac:dyDescent="0.35">
      <c r="A48" s="57"/>
      <c r="B48" s="115" t="s">
        <v>426</v>
      </c>
      <c r="C48" s="11" t="s">
        <v>427</v>
      </c>
      <c r="D48" s="1003">
        <v>384000</v>
      </c>
      <c r="E48" s="1174"/>
      <c r="F48" s="541"/>
      <c r="G48" s="274">
        <f t="shared" si="14"/>
        <v>384000</v>
      </c>
      <c r="H48" s="720">
        <f t="shared" si="0"/>
        <v>5.9148832587654987E-3</v>
      </c>
      <c r="I48" s="274">
        <v>0</v>
      </c>
      <c r="J48" s="1000">
        <f>'Mod. 11a'!D27</f>
        <v>303800</v>
      </c>
      <c r="K48" s="282">
        <f t="shared" si="4"/>
        <v>303800</v>
      </c>
      <c r="L48" s="282">
        <v>0</v>
      </c>
      <c r="M48" s="282">
        <f t="shared" si="5"/>
        <v>303800</v>
      </c>
      <c r="N48" s="282">
        <f t="shared" si="15"/>
        <v>303800</v>
      </c>
      <c r="O48" s="311">
        <f t="shared" si="1"/>
        <v>6.4882428362633832E-3</v>
      </c>
      <c r="P48" s="282">
        <v>0</v>
      </c>
      <c r="Q48" s="282">
        <f t="shared" si="32"/>
        <v>303800</v>
      </c>
      <c r="R48" s="282">
        <f t="shared" si="6"/>
        <v>303800</v>
      </c>
      <c r="S48" s="311">
        <f t="shared" si="33"/>
        <v>6.4882428362633832E-3</v>
      </c>
      <c r="T48" s="282">
        <f t="shared" si="7"/>
        <v>0</v>
      </c>
      <c r="U48" s="282">
        <f t="shared" si="8"/>
        <v>0</v>
      </c>
      <c r="V48" s="282">
        <f t="shared" si="9"/>
        <v>0</v>
      </c>
      <c r="W48" s="282">
        <f t="shared" si="10"/>
        <v>0</v>
      </c>
      <c r="X48" s="282">
        <f t="shared" si="11"/>
        <v>0</v>
      </c>
      <c r="Y48" s="282">
        <f t="shared" si="12"/>
        <v>0</v>
      </c>
      <c r="Z48" s="311">
        <f t="shared" si="17"/>
        <v>0.79114583333333333</v>
      </c>
      <c r="AA48" s="317">
        <f t="shared" si="13"/>
        <v>0.79114583333333333</v>
      </c>
      <c r="AB48" s="321">
        <f t="shared" si="3"/>
        <v>0.79114583333333333</v>
      </c>
    </row>
    <row r="49" spans="1:28" s="1272" customFormat="1" ht="17.25" customHeight="1" x14ac:dyDescent="0.35">
      <c r="A49" s="1280"/>
      <c r="B49" s="1281" t="s">
        <v>664</v>
      </c>
      <c r="C49" s="1282" t="s">
        <v>665</v>
      </c>
      <c r="D49" s="1003">
        <v>5602885</v>
      </c>
      <c r="E49" s="1174"/>
      <c r="F49" s="541"/>
      <c r="G49" s="1003">
        <f t="shared" si="14"/>
        <v>5602885</v>
      </c>
      <c r="H49" s="1283">
        <f t="shared" si="0"/>
        <v>8.6303152831480032E-2</v>
      </c>
      <c r="I49" s="1003">
        <v>0</v>
      </c>
      <c r="J49" s="1000">
        <f>'Mod. 11a'!D28</f>
        <v>0</v>
      </c>
      <c r="K49" s="282">
        <f t="shared" si="4"/>
        <v>0</v>
      </c>
      <c r="L49" s="282">
        <v>0</v>
      </c>
      <c r="M49" s="282">
        <f t="shared" si="5"/>
        <v>0</v>
      </c>
      <c r="N49" s="282">
        <f t="shared" si="15"/>
        <v>0</v>
      </c>
      <c r="O49" s="311">
        <f t="shared" si="1"/>
        <v>0</v>
      </c>
      <c r="P49" s="282">
        <v>0</v>
      </c>
      <c r="Q49" s="282">
        <f t="shared" si="32"/>
        <v>0</v>
      </c>
      <c r="R49" s="282">
        <f t="shared" si="6"/>
        <v>0</v>
      </c>
      <c r="S49" s="311">
        <f t="shared" si="33"/>
        <v>0</v>
      </c>
      <c r="T49" s="282">
        <f t="shared" si="7"/>
        <v>0</v>
      </c>
      <c r="U49" s="282">
        <f t="shared" si="8"/>
        <v>0</v>
      </c>
      <c r="V49" s="282">
        <f t="shared" si="9"/>
        <v>0</v>
      </c>
      <c r="W49" s="282">
        <f t="shared" si="10"/>
        <v>0</v>
      </c>
      <c r="X49" s="282">
        <f t="shared" si="11"/>
        <v>0</v>
      </c>
      <c r="Y49" s="282">
        <f t="shared" si="12"/>
        <v>0</v>
      </c>
      <c r="Z49" s="311">
        <f t="shared" si="17"/>
        <v>0</v>
      </c>
      <c r="AA49" s="317">
        <f t="shared" si="13"/>
        <v>0</v>
      </c>
      <c r="AB49" s="321">
        <f t="shared" si="3"/>
        <v>0</v>
      </c>
    </row>
    <row r="50" spans="1:28" ht="17.25" customHeight="1" x14ac:dyDescent="0.35">
      <c r="A50" s="57"/>
      <c r="B50" s="115" t="s">
        <v>428</v>
      </c>
      <c r="C50" s="11" t="s">
        <v>429</v>
      </c>
      <c r="D50" s="1003">
        <v>2052218</v>
      </c>
      <c r="E50" s="790"/>
      <c r="F50" s="541">
        <v>1801000</v>
      </c>
      <c r="G50" s="274">
        <f>D50+E50-F50</f>
        <v>251218</v>
      </c>
      <c r="H50" s="720">
        <f t="shared" si="0"/>
        <v>3.8695967252618518E-3</v>
      </c>
      <c r="I50" s="274">
        <v>0</v>
      </c>
      <c r="J50" s="796">
        <f>'Mod. 11a'!D29</f>
        <v>58824</v>
      </c>
      <c r="K50" s="282">
        <f t="shared" si="4"/>
        <v>58824</v>
      </c>
      <c r="L50" s="282">
        <v>0</v>
      </c>
      <c r="M50" s="282">
        <f t="shared" si="5"/>
        <v>58824</v>
      </c>
      <c r="N50" s="282">
        <f t="shared" si="15"/>
        <v>58824</v>
      </c>
      <c r="O50" s="311">
        <f>N50/$N$61</f>
        <v>1.2563015029636512E-3</v>
      </c>
      <c r="P50" s="282">
        <v>0</v>
      </c>
      <c r="Q50" s="282">
        <f t="shared" si="32"/>
        <v>58824</v>
      </c>
      <c r="R50" s="282">
        <f t="shared" si="6"/>
        <v>58824</v>
      </c>
      <c r="S50" s="311">
        <f>R50/$R$61</f>
        <v>1.2563015029636512E-3</v>
      </c>
      <c r="T50" s="282">
        <f t="shared" si="7"/>
        <v>0</v>
      </c>
      <c r="U50" s="282">
        <f t="shared" si="8"/>
        <v>0</v>
      </c>
      <c r="V50" s="282">
        <f t="shared" si="9"/>
        <v>0</v>
      </c>
      <c r="W50" s="282">
        <f t="shared" si="10"/>
        <v>0</v>
      </c>
      <c r="X50" s="282">
        <f t="shared" si="11"/>
        <v>0</v>
      </c>
      <c r="Y50" s="282">
        <f t="shared" si="12"/>
        <v>0</v>
      </c>
      <c r="Z50" s="311">
        <f t="shared" si="17"/>
        <v>0.23415519588564512</v>
      </c>
      <c r="AA50" s="317">
        <f t="shared" si="13"/>
        <v>0.23415519588564512</v>
      </c>
      <c r="AB50" s="321">
        <f t="shared" si="3"/>
        <v>0.23415519588564512</v>
      </c>
    </row>
    <row r="51" spans="1:28" ht="17.25" customHeight="1" x14ac:dyDescent="0.35">
      <c r="A51" s="57"/>
      <c r="B51" s="115" t="s">
        <v>430</v>
      </c>
      <c r="C51" s="11" t="s">
        <v>431</v>
      </c>
      <c r="D51" s="1003">
        <v>1548000</v>
      </c>
      <c r="E51" s="790"/>
      <c r="F51" s="541"/>
      <c r="G51" s="274">
        <f t="shared" si="14"/>
        <v>1548000</v>
      </c>
      <c r="H51" s="720">
        <f t="shared" si="0"/>
        <v>2.3844373136898418E-2</v>
      </c>
      <c r="I51" s="274">
        <v>0</v>
      </c>
      <c r="J51" s="796">
        <f>'Mod. 11a'!D30</f>
        <v>1071457</v>
      </c>
      <c r="K51" s="282">
        <f t="shared" si="4"/>
        <v>1071457</v>
      </c>
      <c r="L51" s="282">
        <v>0</v>
      </c>
      <c r="M51" s="282">
        <f t="shared" si="5"/>
        <v>1071457</v>
      </c>
      <c r="N51" s="282">
        <f t="shared" si="15"/>
        <v>1071457</v>
      </c>
      <c r="O51" s="311">
        <f>N51/$N$61</f>
        <v>2.2883058606366871E-2</v>
      </c>
      <c r="P51" s="282">
        <v>0</v>
      </c>
      <c r="Q51" s="282">
        <f t="shared" si="32"/>
        <v>1071457</v>
      </c>
      <c r="R51" s="796">
        <f t="shared" si="6"/>
        <v>1071457</v>
      </c>
      <c r="S51" s="311">
        <f>R51/$R$61</f>
        <v>2.2883058606366871E-2</v>
      </c>
      <c r="T51" s="282">
        <f t="shared" si="7"/>
        <v>0</v>
      </c>
      <c r="U51" s="282">
        <f t="shared" si="8"/>
        <v>0</v>
      </c>
      <c r="V51" s="282">
        <f t="shared" si="9"/>
        <v>0</v>
      </c>
      <c r="W51" s="282">
        <f t="shared" si="10"/>
        <v>0</v>
      </c>
      <c r="X51" s="282">
        <f t="shared" si="11"/>
        <v>0</v>
      </c>
      <c r="Y51" s="282">
        <f t="shared" si="12"/>
        <v>0</v>
      </c>
      <c r="Z51" s="311">
        <f t="shared" si="17"/>
        <v>0.69215568475452194</v>
      </c>
      <c r="AA51" s="317">
        <f t="shared" si="13"/>
        <v>0.69215568475452194</v>
      </c>
      <c r="AB51" s="321">
        <f t="shared" si="3"/>
        <v>0.69215568475452194</v>
      </c>
    </row>
    <row r="52" spans="1:28" ht="17.25" customHeight="1" x14ac:dyDescent="0.35">
      <c r="A52" s="57"/>
      <c r="B52" s="115" t="s">
        <v>432</v>
      </c>
      <c r="C52" s="11" t="s">
        <v>433</v>
      </c>
      <c r="D52" s="1003">
        <v>220000</v>
      </c>
      <c r="E52" s="790"/>
      <c r="F52" s="541"/>
      <c r="G52" s="274">
        <f t="shared" si="14"/>
        <v>220000</v>
      </c>
      <c r="H52" s="720">
        <f t="shared" si="0"/>
        <v>3.3887352003344005E-3</v>
      </c>
      <c r="I52" s="274">
        <v>0</v>
      </c>
      <c r="J52" s="796">
        <f>'Mod. 11a'!D31</f>
        <v>146646</v>
      </c>
      <c r="K52" s="282">
        <f t="shared" si="4"/>
        <v>146646</v>
      </c>
      <c r="L52" s="282">
        <v>0</v>
      </c>
      <c r="M52" s="282">
        <f t="shared" si="5"/>
        <v>146646</v>
      </c>
      <c r="N52" s="282">
        <f t="shared" si="15"/>
        <v>146646</v>
      </c>
      <c r="O52" s="311">
        <f>N52/$N$61</f>
        <v>3.1319119781655037E-3</v>
      </c>
      <c r="P52" s="282">
        <v>0</v>
      </c>
      <c r="Q52" s="282">
        <f t="shared" si="32"/>
        <v>146646</v>
      </c>
      <c r="R52" s="282">
        <f t="shared" si="6"/>
        <v>146646</v>
      </c>
      <c r="S52" s="311">
        <f>R52/$R$61</f>
        <v>3.1319119781655037E-3</v>
      </c>
      <c r="T52" s="282">
        <f t="shared" si="7"/>
        <v>0</v>
      </c>
      <c r="U52" s="282">
        <f t="shared" si="8"/>
        <v>0</v>
      </c>
      <c r="V52" s="282">
        <f t="shared" si="9"/>
        <v>0</v>
      </c>
      <c r="W52" s="282">
        <f t="shared" si="10"/>
        <v>0</v>
      </c>
      <c r="X52" s="282">
        <f t="shared" si="11"/>
        <v>0</v>
      </c>
      <c r="Y52" s="282">
        <f t="shared" si="12"/>
        <v>0</v>
      </c>
      <c r="Z52" s="311">
        <f t="shared" si="17"/>
        <v>0.66657272727272732</v>
      </c>
      <c r="AA52" s="317">
        <f t="shared" si="13"/>
        <v>0.66657272727272732</v>
      </c>
      <c r="AB52" s="321">
        <f t="shared" si="3"/>
        <v>0.66657272727272732</v>
      </c>
    </row>
    <row r="53" spans="1:28" ht="17.25" customHeight="1" x14ac:dyDescent="0.35">
      <c r="A53" s="57"/>
      <c r="B53" s="115" t="s">
        <v>434</v>
      </c>
      <c r="C53" s="11" t="s">
        <v>320</v>
      </c>
      <c r="D53" s="1003">
        <v>710000</v>
      </c>
      <c r="E53" s="790"/>
      <c r="F53" s="541"/>
      <c r="G53" s="274">
        <f t="shared" si="14"/>
        <v>710000</v>
      </c>
      <c r="H53" s="720">
        <f t="shared" si="0"/>
        <v>1.0936372691988293E-2</v>
      </c>
      <c r="I53" s="274">
        <v>0</v>
      </c>
      <c r="J53" s="796">
        <f>'Mod. 11a'!D32</f>
        <v>114568</v>
      </c>
      <c r="K53" s="282">
        <f t="shared" si="4"/>
        <v>114568</v>
      </c>
      <c r="L53" s="282">
        <v>0</v>
      </c>
      <c r="M53" s="282">
        <f t="shared" si="5"/>
        <v>114568</v>
      </c>
      <c r="N53" s="282">
        <f t="shared" ref="N53:N54" si="34">L53+M53</f>
        <v>114568</v>
      </c>
      <c r="O53" s="311">
        <f>N53/$N$61</f>
        <v>2.4468235854674895E-3</v>
      </c>
      <c r="P53" s="282">
        <v>0</v>
      </c>
      <c r="Q53" s="282">
        <f t="shared" si="32"/>
        <v>114568</v>
      </c>
      <c r="R53" s="282">
        <f t="shared" si="6"/>
        <v>114568</v>
      </c>
      <c r="S53" s="311">
        <f>R53/$R$61</f>
        <v>2.4468235854674895E-3</v>
      </c>
      <c r="T53" s="282">
        <f>I53-L53</f>
        <v>0</v>
      </c>
      <c r="U53" s="282">
        <f t="shared" ref="U53:U54" si="35">J53-M53</f>
        <v>0</v>
      </c>
      <c r="V53" s="282">
        <f>T53+U53</f>
        <v>0</v>
      </c>
      <c r="W53" s="282">
        <f t="shared" ref="W53:X54" si="36">L53-P53</f>
        <v>0</v>
      </c>
      <c r="X53" s="282">
        <f t="shared" si="36"/>
        <v>0</v>
      </c>
      <c r="Y53" s="282">
        <f>W53+X53</f>
        <v>0</v>
      </c>
      <c r="Z53" s="311">
        <f>K53/G53</f>
        <v>0.16136338028169014</v>
      </c>
      <c r="AA53" s="317">
        <f>N53/G53</f>
        <v>0.16136338028169014</v>
      </c>
      <c r="AB53" s="321">
        <f>R53/G53</f>
        <v>0.16136338028169014</v>
      </c>
    </row>
    <row r="54" spans="1:28" ht="17.25" customHeight="1" x14ac:dyDescent="0.35">
      <c r="A54" s="57"/>
      <c r="B54" s="115" t="s">
        <v>435</v>
      </c>
      <c r="C54" s="11" t="s">
        <v>322</v>
      </c>
      <c r="D54" s="274">
        <v>1700000</v>
      </c>
      <c r="E54" s="790"/>
      <c r="F54" s="541"/>
      <c r="G54" s="274">
        <f>D54+E54-F54</f>
        <v>1700000</v>
      </c>
      <c r="H54" s="720">
        <f t="shared" si="0"/>
        <v>2.6185681093493094E-2</v>
      </c>
      <c r="I54" s="274">
        <v>0</v>
      </c>
      <c r="J54" s="282">
        <f>'Mod. 11a'!D33</f>
        <v>0</v>
      </c>
      <c r="K54" s="282">
        <f t="shared" si="4"/>
        <v>0</v>
      </c>
      <c r="L54" s="282">
        <v>0</v>
      </c>
      <c r="M54" s="282">
        <f t="shared" si="5"/>
        <v>0</v>
      </c>
      <c r="N54" s="282">
        <f t="shared" si="34"/>
        <v>0</v>
      </c>
      <c r="O54" s="311">
        <f>N54/$N$61</f>
        <v>0</v>
      </c>
      <c r="P54" s="282">
        <v>0</v>
      </c>
      <c r="Q54" s="282">
        <f>M54</f>
        <v>0</v>
      </c>
      <c r="R54" s="282">
        <f t="shared" si="6"/>
        <v>0</v>
      </c>
      <c r="S54" s="311">
        <f>R54/$R$61</f>
        <v>0</v>
      </c>
      <c r="T54" s="282">
        <f>I54-L54</f>
        <v>0</v>
      </c>
      <c r="U54" s="282">
        <f t="shared" si="35"/>
        <v>0</v>
      </c>
      <c r="V54" s="282">
        <f>T54+U54</f>
        <v>0</v>
      </c>
      <c r="W54" s="282">
        <f t="shared" si="36"/>
        <v>0</v>
      </c>
      <c r="X54" s="282">
        <f t="shared" si="36"/>
        <v>0</v>
      </c>
      <c r="Y54" s="282">
        <f>W54+X54</f>
        <v>0</v>
      </c>
      <c r="Z54" s="311">
        <f>K54/G54</f>
        <v>0</v>
      </c>
      <c r="AA54" s="317">
        <f>N54/G54</f>
        <v>0</v>
      </c>
      <c r="AB54" s="321">
        <f>R54/G54</f>
        <v>0</v>
      </c>
    </row>
    <row r="55" spans="1:28" ht="17.25" customHeight="1" x14ac:dyDescent="0.35">
      <c r="A55" s="57"/>
      <c r="B55" s="1580" t="s">
        <v>96</v>
      </c>
      <c r="C55" s="1581"/>
      <c r="D55" s="292">
        <f>SUM(D56:D60)</f>
        <v>7473653.3399999999</v>
      </c>
      <c r="E55" s="1254">
        <f>SUM(E56:E60)</f>
        <v>350000</v>
      </c>
      <c r="F55" s="1254">
        <f>SUM(F56:F60)</f>
        <v>350000</v>
      </c>
      <c r="G55" s="292">
        <f>SUM(G56:G60)</f>
        <v>7473653.3399999999</v>
      </c>
      <c r="H55" s="721">
        <f>G55/G61</f>
        <v>0.11511923703797618</v>
      </c>
      <c r="I55" s="292">
        <f>SUM(I56:I60)</f>
        <v>0</v>
      </c>
      <c r="J55" s="292">
        <f>SUM(J56:J60)</f>
        <v>3322926</v>
      </c>
      <c r="K55" s="292">
        <f>SUM(K56:K60)</f>
        <v>3322926</v>
      </c>
      <c r="L55" s="292">
        <f>SUM(L56:L60)</f>
        <v>0</v>
      </c>
      <c r="M55" s="292">
        <f>SUM(M56:M60)</f>
        <v>3322926</v>
      </c>
      <c r="N55" s="292">
        <f>L55+M55</f>
        <v>3322926</v>
      </c>
      <c r="O55" s="312">
        <f>N55/N61</f>
        <v>7.0967580035988603E-2</v>
      </c>
      <c r="P55" s="314">
        <f>SUM(P56:P60)</f>
        <v>0</v>
      </c>
      <c r="Q55" s="314">
        <f>SUM(Q56:Q60)</f>
        <v>3322926</v>
      </c>
      <c r="R55" s="314">
        <f>P55+Q55</f>
        <v>3322926</v>
      </c>
      <c r="S55" s="315">
        <f>R55/R61</f>
        <v>7.0967580035988603E-2</v>
      </c>
      <c r="T55" s="314">
        <f t="shared" ref="T55:U60" si="37">I55-L55</f>
        <v>0</v>
      </c>
      <c r="U55" s="314">
        <f t="shared" si="37"/>
        <v>0</v>
      </c>
      <c r="V55" s="314">
        <f t="shared" ref="V55:V60" si="38">T55+U55</f>
        <v>0</v>
      </c>
      <c r="W55" s="314">
        <f t="shared" ref="W55:X60" si="39">L55-P55</f>
        <v>0</v>
      </c>
      <c r="X55" s="314">
        <f t="shared" si="39"/>
        <v>0</v>
      </c>
      <c r="Y55" s="314">
        <f t="shared" ref="Y55:Y60" si="40">W55+X55</f>
        <v>0</v>
      </c>
      <c r="Z55" s="315">
        <f t="shared" ref="Z55:Z60" si="41">K55/G55</f>
        <v>0.44461869568063217</v>
      </c>
      <c r="AA55" s="318">
        <f t="shared" ref="AA55:AA61" si="42">N55/G55</f>
        <v>0.44461869568063217</v>
      </c>
      <c r="AB55" s="322">
        <f t="shared" ref="AB55:AB60" si="43">R55/G55</f>
        <v>0.44461869568063217</v>
      </c>
    </row>
    <row r="56" spans="1:28" ht="17.25" customHeight="1" x14ac:dyDescent="0.35">
      <c r="A56" s="57"/>
      <c r="B56" s="115" t="s">
        <v>673</v>
      </c>
      <c r="C56" s="11" t="s">
        <v>323</v>
      </c>
      <c r="D56" s="1003">
        <v>350000</v>
      </c>
      <c r="E56" s="467"/>
      <c r="F56" s="541"/>
      <c r="G56" s="274">
        <f t="shared" ref="G56:G61" si="44">D56+E56-F56</f>
        <v>350000</v>
      </c>
      <c r="H56" s="720">
        <f>G56/$G$61</f>
        <v>5.3911696368956373E-3</v>
      </c>
      <c r="I56" s="274">
        <v>0</v>
      </c>
      <c r="J56" s="282">
        <f>'Mod. 11a'!D34</f>
        <v>117000</v>
      </c>
      <c r="K56" s="282">
        <f t="shared" ref="K56:K61" si="45">I56+J56</f>
        <v>117000</v>
      </c>
      <c r="L56" s="282">
        <v>0</v>
      </c>
      <c r="M56" s="282">
        <f t="shared" ref="M56:M60" si="46">K56</f>
        <v>117000</v>
      </c>
      <c r="N56" s="282">
        <f t="shared" ref="N56:N61" si="47">L56+M56</f>
        <v>117000</v>
      </c>
      <c r="O56" s="311">
        <f>N56/$N$61</f>
        <v>2.4987636992851079E-3</v>
      </c>
      <c r="P56" s="282">
        <v>0</v>
      </c>
      <c r="Q56" s="282">
        <f t="shared" ref="Q56:Q60" si="48">M56</f>
        <v>117000</v>
      </c>
      <c r="R56" s="282">
        <f t="shared" ref="R56:R60" si="49">P56+Q56</f>
        <v>117000</v>
      </c>
      <c r="S56" s="311">
        <f>R56/$R$61</f>
        <v>2.4987636992851079E-3</v>
      </c>
      <c r="T56" s="282">
        <f t="shared" si="37"/>
        <v>0</v>
      </c>
      <c r="U56" s="282">
        <f t="shared" si="37"/>
        <v>0</v>
      </c>
      <c r="V56" s="282">
        <f t="shared" si="38"/>
        <v>0</v>
      </c>
      <c r="W56" s="282">
        <f t="shared" si="39"/>
        <v>0</v>
      </c>
      <c r="X56" s="282">
        <f t="shared" si="39"/>
        <v>0</v>
      </c>
      <c r="Y56" s="282">
        <f t="shared" si="40"/>
        <v>0</v>
      </c>
      <c r="Z56" s="311">
        <f t="shared" si="41"/>
        <v>0.3342857142857143</v>
      </c>
      <c r="AA56" s="319">
        <f t="shared" si="42"/>
        <v>0.3342857142857143</v>
      </c>
      <c r="AB56" s="323">
        <f t="shared" si="43"/>
        <v>0.3342857142857143</v>
      </c>
    </row>
    <row r="57" spans="1:28" ht="17.25" customHeight="1" x14ac:dyDescent="0.35">
      <c r="A57" s="57"/>
      <c r="B57" s="115" t="s">
        <v>677</v>
      </c>
      <c r="C57" s="11" t="s">
        <v>324</v>
      </c>
      <c r="D57" s="1003">
        <v>0</v>
      </c>
      <c r="E57" s="467"/>
      <c r="F57" s="541"/>
      <c r="G57" s="274">
        <f t="shared" si="44"/>
        <v>0</v>
      </c>
      <c r="H57" s="720">
        <f>G57/$G$61</f>
        <v>0</v>
      </c>
      <c r="I57" s="274">
        <v>0</v>
      </c>
      <c r="J57" s="282">
        <f>'Mod. 11a'!D35</f>
        <v>0</v>
      </c>
      <c r="K57" s="282">
        <f t="shared" si="45"/>
        <v>0</v>
      </c>
      <c r="L57" s="282">
        <v>0</v>
      </c>
      <c r="M57" s="282">
        <f t="shared" si="46"/>
        <v>0</v>
      </c>
      <c r="N57" s="282">
        <f t="shared" si="47"/>
        <v>0</v>
      </c>
      <c r="O57" s="311">
        <f>N57/$N$61</f>
        <v>0</v>
      </c>
      <c r="P57" s="282">
        <v>0</v>
      </c>
      <c r="Q57" s="282">
        <f t="shared" si="48"/>
        <v>0</v>
      </c>
      <c r="R57" s="282">
        <f t="shared" si="49"/>
        <v>0</v>
      </c>
      <c r="S57" s="311">
        <f t="shared" ref="S57:S60" si="50">R57/$R$61</f>
        <v>0</v>
      </c>
      <c r="T57" s="282">
        <f t="shared" si="37"/>
        <v>0</v>
      </c>
      <c r="U57" s="282">
        <f t="shared" si="37"/>
        <v>0</v>
      </c>
      <c r="V57" s="282">
        <f t="shared" si="38"/>
        <v>0</v>
      </c>
      <c r="W57" s="282">
        <f t="shared" si="39"/>
        <v>0</v>
      </c>
      <c r="X57" s="282">
        <f t="shared" si="39"/>
        <v>0</v>
      </c>
      <c r="Y57" s="282">
        <f t="shared" si="40"/>
        <v>0</v>
      </c>
      <c r="Z57" s="311" t="e">
        <f t="shared" si="41"/>
        <v>#DIV/0!</v>
      </c>
      <c r="AA57" s="319" t="e">
        <f t="shared" si="42"/>
        <v>#DIV/0!</v>
      </c>
      <c r="AB57" s="323" t="e">
        <f t="shared" si="43"/>
        <v>#DIV/0!</v>
      </c>
    </row>
    <row r="58" spans="1:28" ht="17.25" customHeight="1" x14ac:dyDescent="0.35">
      <c r="A58" s="57"/>
      <c r="B58" s="115" t="s">
        <v>678</v>
      </c>
      <c r="C58" s="11" t="s">
        <v>543</v>
      </c>
      <c r="D58" s="1003">
        <v>780000</v>
      </c>
      <c r="E58" s="790"/>
      <c r="F58" s="541"/>
      <c r="G58" s="274">
        <f t="shared" si="44"/>
        <v>780000</v>
      </c>
      <c r="H58" s="720"/>
      <c r="I58" s="274">
        <v>0</v>
      </c>
      <c r="J58" s="282">
        <f>'Mod. 11a'!D36</f>
        <v>126400</v>
      </c>
      <c r="K58" s="282">
        <f t="shared" si="45"/>
        <v>126400</v>
      </c>
      <c r="L58" s="282">
        <v>0</v>
      </c>
      <c r="M58" s="282">
        <f t="shared" si="46"/>
        <v>126400</v>
      </c>
      <c r="N58" s="282">
        <f t="shared" si="47"/>
        <v>126400</v>
      </c>
      <c r="O58" s="311">
        <f t="shared" ref="O58:O60" si="51">N58/$N$61</f>
        <v>2.6995190734157063E-3</v>
      </c>
      <c r="P58" s="282">
        <v>0</v>
      </c>
      <c r="Q58" s="282">
        <f t="shared" si="48"/>
        <v>126400</v>
      </c>
      <c r="R58" s="282">
        <f t="shared" si="49"/>
        <v>126400</v>
      </c>
      <c r="S58" s="311">
        <f t="shared" si="50"/>
        <v>2.6995190734157063E-3</v>
      </c>
      <c r="T58" s="282">
        <f t="shared" si="37"/>
        <v>0</v>
      </c>
      <c r="U58" s="282">
        <f t="shared" si="37"/>
        <v>0</v>
      </c>
      <c r="V58" s="282">
        <f t="shared" si="38"/>
        <v>0</v>
      </c>
      <c r="W58" s="282">
        <f t="shared" si="39"/>
        <v>0</v>
      </c>
      <c r="X58" s="282">
        <f t="shared" si="39"/>
        <v>0</v>
      </c>
      <c r="Y58" s="282">
        <f t="shared" si="40"/>
        <v>0</v>
      </c>
      <c r="Z58" s="311">
        <f t="shared" si="41"/>
        <v>0.16205128205128205</v>
      </c>
      <c r="AA58" s="319">
        <f t="shared" si="42"/>
        <v>0.16205128205128205</v>
      </c>
      <c r="AB58" s="323">
        <f t="shared" si="43"/>
        <v>0.16205128205128205</v>
      </c>
    </row>
    <row r="59" spans="1:28" ht="17.25" customHeight="1" x14ac:dyDescent="0.35">
      <c r="A59" s="57"/>
      <c r="B59" s="115" t="s">
        <v>437</v>
      </c>
      <c r="C59" s="11" t="s">
        <v>666</v>
      </c>
      <c r="D59" s="1003">
        <v>2745000</v>
      </c>
      <c r="E59" s="1375">
        <v>350000</v>
      </c>
      <c r="F59" s="541"/>
      <c r="G59" s="274">
        <f t="shared" si="44"/>
        <v>3095000</v>
      </c>
      <c r="H59" s="720">
        <f>G59/$G$61</f>
        <v>4.7673342931977135E-2</v>
      </c>
      <c r="I59" s="274">
        <v>0</v>
      </c>
      <c r="J59" s="282">
        <f>'Mod. 11a'!D37</f>
        <v>3079526</v>
      </c>
      <c r="K59" s="282">
        <f t="shared" si="45"/>
        <v>3079526</v>
      </c>
      <c r="L59" s="282">
        <v>0</v>
      </c>
      <c r="M59" s="282">
        <f t="shared" si="46"/>
        <v>3079526</v>
      </c>
      <c r="N59" s="282">
        <f t="shared" si="47"/>
        <v>3079526</v>
      </c>
      <c r="O59" s="311">
        <f t="shared" si="51"/>
        <v>6.5769297263287785E-2</v>
      </c>
      <c r="P59" s="282">
        <v>0</v>
      </c>
      <c r="Q59" s="282">
        <f t="shared" si="48"/>
        <v>3079526</v>
      </c>
      <c r="R59" s="282">
        <f t="shared" si="49"/>
        <v>3079526</v>
      </c>
      <c r="S59" s="311">
        <f t="shared" si="50"/>
        <v>6.5769297263287785E-2</v>
      </c>
      <c r="T59" s="282">
        <f t="shared" si="37"/>
        <v>0</v>
      </c>
      <c r="U59" s="282">
        <f t="shared" si="37"/>
        <v>0</v>
      </c>
      <c r="V59" s="282">
        <f t="shared" si="38"/>
        <v>0</v>
      </c>
      <c r="W59" s="282">
        <f t="shared" si="39"/>
        <v>0</v>
      </c>
      <c r="X59" s="282">
        <f t="shared" si="39"/>
        <v>0</v>
      </c>
      <c r="Y59" s="282">
        <f t="shared" si="40"/>
        <v>0</v>
      </c>
      <c r="Z59" s="311">
        <f t="shared" si="41"/>
        <v>0.99500032310177711</v>
      </c>
      <c r="AA59" s="319">
        <f t="shared" si="42"/>
        <v>0.99500032310177711</v>
      </c>
      <c r="AB59" s="323">
        <f t="shared" si="43"/>
        <v>0.99500032310177711</v>
      </c>
    </row>
    <row r="60" spans="1:28" ht="17.25" customHeight="1" thickBot="1" x14ac:dyDescent="0.4">
      <c r="A60" s="57"/>
      <c r="B60" s="115" t="s">
        <v>668</v>
      </c>
      <c r="C60" s="11" t="s">
        <v>667</v>
      </c>
      <c r="D60" s="274">
        <v>3598653.34</v>
      </c>
      <c r="E60" s="467"/>
      <c r="F60" s="1255">
        <v>350000</v>
      </c>
      <c r="G60" s="274">
        <f>D60+E60-F60</f>
        <v>3248653.34</v>
      </c>
      <c r="H60" s="720">
        <f>G60/$G$61</f>
        <v>5.0040117849735992E-2</v>
      </c>
      <c r="I60" s="274">
        <v>0</v>
      </c>
      <c r="J60" s="282">
        <f>'Mod. 11a'!D38</f>
        <v>0</v>
      </c>
      <c r="K60" s="282">
        <f t="shared" si="45"/>
        <v>0</v>
      </c>
      <c r="L60" s="282">
        <v>0</v>
      </c>
      <c r="M60" s="282">
        <f t="shared" si="46"/>
        <v>0</v>
      </c>
      <c r="N60" s="282">
        <f t="shared" si="47"/>
        <v>0</v>
      </c>
      <c r="O60" s="311">
        <f t="shared" si="51"/>
        <v>0</v>
      </c>
      <c r="P60" s="282">
        <v>0</v>
      </c>
      <c r="Q60" s="282">
        <f t="shared" si="48"/>
        <v>0</v>
      </c>
      <c r="R60" s="282">
        <f t="shared" si="49"/>
        <v>0</v>
      </c>
      <c r="S60" s="311">
        <f t="shared" si="50"/>
        <v>0</v>
      </c>
      <c r="T60" s="282">
        <f t="shared" si="37"/>
        <v>0</v>
      </c>
      <c r="U60" s="282">
        <f t="shared" si="37"/>
        <v>0</v>
      </c>
      <c r="V60" s="282">
        <f t="shared" si="38"/>
        <v>0</v>
      </c>
      <c r="W60" s="282">
        <f t="shared" si="39"/>
        <v>0</v>
      </c>
      <c r="X60" s="282">
        <f t="shared" si="39"/>
        <v>0</v>
      </c>
      <c r="Y60" s="282">
        <f t="shared" si="40"/>
        <v>0</v>
      </c>
      <c r="Z60" s="311">
        <f t="shared" si="41"/>
        <v>0</v>
      </c>
      <c r="AA60" s="319">
        <f t="shared" si="42"/>
        <v>0</v>
      </c>
      <c r="AB60" s="323">
        <f t="shared" si="43"/>
        <v>0</v>
      </c>
    </row>
    <row r="61" spans="1:28" ht="15" thickBot="1" x14ac:dyDescent="0.4">
      <c r="A61" s="57"/>
      <c r="B61" s="1582" t="s">
        <v>147</v>
      </c>
      <c r="C61" s="1583"/>
      <c r="D61" s="508">
        <f>D11+D55</f>
        <v>64920977</v>
      </c>
      <c r="E61" s="1256">
        <f>E11+E55</f>
        <v>2151000</v>
      </c>
      <c r="F61" s="1254">
        <f>F11+F55</f>
        <v>2151000</v>
      </c>
      <c r="G61" s="508">
        <f t="shared" si="44"/>
        <v>64920977</v>
      </c>
      <c r="H61" s="509">
        <f>H11+H55</f>
        <v>1</v>
      </c>
      <c r="I61" s="508">
        <f>I11+I55</f>
        <v>0</v>
      </c>
      <c r="J61" s="508">
        <f>J11+J55</f>
        <v>46823155</v>
      </c>
      <c r="K61" s="508">
        <f t="shared" si="45"/>
        <v>46823155</v>
      </c>
      <c r="L61" s="508">
        <f>L11+L55</f>
        <v>0</v>
      </c>
      <c r="M61" s="508">
        <f>M11+M55</f>
        <v>46823155</v>
      </c>
      <c r="N61" s="508">
        <f t="shared" si="47"/>
        <v>46823155</v>
      </c>
      <c r="O61" s="510">
        <f>O11+O55</f>
        <v>1</v>
      </c>
      <c r="P61" s="511">
        <f>P11+P55</f>
        <v>0</v>
      </c>
      <c r="Q61" s="511">
        <f>Q11+Q55</f>
        <v>46823155</v>
      </c>
      <c r="R61" s="511">
        <f>R11+R55</f>
        <v>46823155</v>
      </c>
      <c r="S61" s="510">
        <f>S11+S55</f>
        <v>1</v>
      </c>
      <c r="T61" s="511">
        <f>I61-L61</f>
        <v>0</v>
      </c>
      <c r="U61" s="511">
        <f>J61-M61</f>
        <v>0</v>
      </c>
      <c r="V61" s="511">
        <f>T61+U61</f>
        <v>0</v>
      </c>
      <c r="W61" s="511">
        <f>L61-P61</f>
        <v>0</v>
      </c>
      <c r="X61" s="511">
        <f>M61-Q61</f>
        <v>0</v>
      </c>
      <c r="Y61" s="511">
        <f>W61+X61</f>
        <v>0</v>
      </c>
      <c r="Z61" s="512">
        <f>K61/G61</f>
        <v>0.72123306154188038</v>
      </c>
      <c r="AA61" s="512">
        <f t="shared" si="42"/>
        <v>0.72123306154188038</v>
      </c>
      <c r="AB61" s="512">
        <f>R61/G61</f>
        <v>0.72123306154188038</v>
      </c>
    </row>
    <row r="62" spans="1:28" ht="15" thickTop="1" x14ac:dyDescent="0.35">
      <c r="A62" s="92"/>
      <c r="B62" s="514"/>
      <c r="C62" s="514"/>
      <c r="D62" s="515"/>
      <c r="E62" s="515"/>
      <c r="F62" s="515"/>
      <c r="G62" s="515"/>
      <c r="H62" s="516"/>
      <c r="I62" s="515"/>
      <c r="J62" s="1371">
        <f>[2]Anual!$H$82</f>
        <v>46823155</v>
      </c>
      <c r="K62" s="1371">
        <f>J61-J62</f>
        <v>0</v>
      </c>
      <c r="L62" s="1371"/>
      <c r="M62" s="515"/>
      <c r="N62" s="515"/>
      <c r="O62" s="516"/>
      <c r="P62" s="515"/>
      <c r="Q62" s="518"/>
      <c r="R62" s="515"/>
      <c r="S62" s="516"/>
      <c r="T62" s="515"/>
      <c r="U62" s="515"/>
      <c r="V62" s="515"/>
      <c r="W62" s="515"/>
      <c r="X62" s="515"/>
      <c r="Y62" s="515"/>
      <c r="Z62" s="517"/>
      <c r="AA62" s="517"/>
      <c r="AB62" s="517"/>
    </row>
    <row r="63" spans="1:28" x14ac:dyDescent="0.35">
      <c r="A63" s="1189"/>
      <c r="B63" s="1192"/>
      <c r="C63" s="1192"/>
      <c r="D63" s="1194"/>
      <c r="E63" s="1194"/>
      <c r="F63" s="1194"/>
      <c r="G63" s="1194"/>
      <c r="H63" s="1202"/>
      <c r="I63" s="1194"/>
      <c r="J63" s="1372">
        <f>'[3]Evolução mensal'!$Q$56</f>
        <v>46823155</v>
      </c>
      <c r="K63" s="1372">
        <f>J61-J63</f>
        <v>0</v>
      </c>
      <c r="L63" s="1372"/>
      <c r="M63" s="1194"/>
      <c r="N63" s="1194"/>
      <c r="O63" s="1202"/>
      <c r="P63" s="1194"/>
      <c r="Q63" s="1203"/>
      <c r="R63" s="1194"/>
      <c r="S63" s="1202"/>
      <c r="T63" s="1194"/>
      <c r="U63" s="1194"/>
      <c r="V63" s="1194"/>
      <c r="W63" s="1194"/>
      <c r="X63" s="1194"/>
      <c r="Y63" s="1194"/>
      <c r="Z63" s="1204"/>
      <c r="AA63" s="1204"/>
      <c r="AB63" s="1204"/>
    </row>
    <row r="64" spans="1:28" x14ac:dyDescent="0.35">
      <c r="A64" s="1189"/>
      <c r="B64" s="1192"/>
      <c r="C64" s="1192"/>
      <c r="D64" s="1194"/>
      <c r="E64" s="1194"/>
      <c r="F64" s="1194"/>
      <c r="G64" s="1194"/>
      <c r="H64" s="1202"/>
      <c r="I64" s="1194"/>
      <c r="J64" s="1373"/>
      <c r="K64" s="1373"/>
      <c r="L64" s="1194"/>
      <c r="M64" s="1194"/>
      <c r="N64" s="1194"/>
      <c r="O64" s="1202"/>
      <c r="P64" s="1194"/>
      <c r="Q64" s="1203"/>
      <c r="R64" s="1194"/>
      <c r="S64" s="1202"/>
      <c r="T64" s="1194"/>
      <c r="U64" s="1194"/>
      <c r="V64" s="1194"/>
      <c r="W64" s="1194"/>
      <c r="X64" s="1194"/>
      <c r="Y64" s="1194"/>
      <c r="Z64" s="1204"/>
      <c r="AA64" s="1204"/>
      <c r="AB64" s="1204"/>
    </row>
    <row r="65" spans="1:28" x14ac:dyDescent="0.35">
      <c r="A65" s="60"/>
      <c r="B65" s="60"/>
      <c r="C65" s="60"/>
      <c r="D65" s="60"/>
      <c r="E65" s="388"/>
      <c r="F65" s="864">
        <f>E61-F61</f>
        <v>0</v>
      </c>
      <c r="G65" s="60"/>
      <c r="H65" s="513"/>
      <c r="I65" s="60"/>
      <c r="J65" s="954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</row>
    <row r="66" spans="1:28" ht="15" customHeight="1" x14ac:dyDescent="0.35">
      <c r="A66" s="1577" t="s">
        <v>828</v>
      </c>
      <c r="B66" s="1577"/>
      <c r="C66" s="1577"/>
      <c r="D66" s="1577"/>
      <c r="E66" s="1577"/>
      <c r="F66" s="1577"/>
      <c r="G66" s="1577"/>
      <c r="H66" s="1577"/>
      <c r="I66" s="1577"/>
      <c r="J66" s="1577"/>
      <c r="K66" s="1577"/>
      <c r="L66" s="1577"/>
      <c r="M66" s="1577"/>
      <c r="N66" s="1577"/>
      <c r="O66" s="1577"/>
      <c r="P66" s="1577"/>
      <c r="Q66" s="1577"/>
      <c r="R66" s="1577"/>
      <c r="S66" s="1577"/>
      <c r="T66" s="1577"/>
      <c r="U66" s="1577"/>
      <c r="V66" s="1577"/>
      <c r="W66" s="1577"/>
      <c r="X66" s="1577"/>
      <c r="Y66" s="1577"/>
      <c r="Z66" s="1577"/>
      <c r="AA66" s="1577"/>
      <c r="AB66" s="1577"/>
    </row>
    <row r="67" spans="1:28" ht="15" customHeight="1" x14ac:dyDescent="0.3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863" t="e">
        <f>+N12:N54</f>
        <v>#VALUE!</v>
      </c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1534" t="s">
        <v>617</v>
      </c>
      <c r="AA67" s="1534"/>
      <c r="AB67" s="1534"/>
    </row>
    <row r="68" spans="1:28" ht="15" customHeight="1" x14ac:dyDescent="0.35">
      <c r="A68" s="1175"/>
      <c r="B68" s="1175"/>
      <c r="C68" s="1175"/>
      <c r="D68" s="1175"/>
      <c r="E68" s="1175"/>
      <c r="F68" s="1175"/>
      <c r="G68" s="1175"/>
      <c r="H68" s="1175"/>
      <c r="I68" s="1175"/>
      <c r="J68" s="1175"/>
      <c r="K68" s="1175"/>
      <c r="L68" s="1175"/>
      <c r="M68" s="1175"/>
      <c r="N68" s="863"/>
      <c r="O68" s="1175"/>
      <c r="P68" s="1175"/>
      <c r="Q68" s="1175"/>
      <c r="R68" s="1175"/>
      <c r="S68" s="1175"/>
      <c r="T68" s="1175"/>
      <c r="U68" s="1175"/>
      <c r="V68" s="1175"/>
      <c r="W68" s="1175"/>
      <c r="X68" s="1175"/>
      <c r="Y68" s="1175"/>
      <c r="Z68" s="1180"/>
      <c r="AA68" s="1180"/>
      <c r="AB68" s="1180"/>
    </row>
    <row r="69" spans="1:28" ht="15" customHeight="1" x14ac:dyDescent="0.3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1534" t="s">
        <v>14</v>
      </c>
      <c r="AA69" s="1534"/>
      <c r="AB69" s="1534"/>
    </row>
    <row r="70" spans="1:28" x14ac:dyDescent="0.3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1534"/>
      <c r="AA70" s="1534"/>
      <c r="AB70" s="1534"/>
    </row>
    <row r="71" spans="1:28" ht="15" customHeight="1" x14ac:dyDescent="0.3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1534"/>
      <c r="AA71" s="1534"/>
      <c r="AB71" s="1534"/>
    </row>
    <row r="73" spans="1:28" s="214" customFormat="1" x14ac:dyDescent="0.35"/>
  </sheetData>
  <sheetProtection algorithmName="SHA-512" hashValue="8TMTKrBW5u5imjszu4DgyHvAESGcv7zRysX1iB1UXJa9cD0yyp/XvHUIBwEQWJwj+qTLEmhSFRHsh8tVX0pXnw==" saltValue="c6NBADKOKIyCatyCjjiqcA==" spinCount="100000" sheet="1" objects="1" scenarios="1" selectLockedCells="1" selectUnlockedCells="1"/>
  <mergeCells count="35">
    <mergeCell ref="Z67:AB67"/>
    <mergeCell ref="Z69:AB69"/>
    <mergeCell ref="Z70:AB70"/>
    <mergeCell ref="Z71:AB71"/>
    <mergeCell ref="G7:H7"/>
    <mergeCell ref="K7:K9"/>
    <mergeCell ref="N7:O7"/>
    <mergeCell ref="V7:V9"/>
    <mergeCell ref="Y7:Y9"/>
    <mergeCell ref="A66:AB66"/>
    <mergeCell ref="B11:C11"/>
    <mergeCell ref="B55:C55"/>
    <mergeCell ref="B61:C61"/>
    <mergeCell ref="Z6:AB6"/>
    <mergeCell ref="E7:F7"/>
    <mergeCell ref="R7:S7"/>
    <mergeCell ref="L6:O6"/>
    <mergeCell ref="T6:V6"/>
    <mergeCell ref="D6:H6"/>
    <mergeCell ref="I7:I8"/>
    <mergeCell ref="Q7:Q8"/>
    <mergeCell ref="T7:T8"/>
    <mergeCell ref="W7:W8"/>
    <mergeCell ref="I6:K6"/>
    <mergeCell ref="P6:S6"/>
    <mergeCell ref="W6:Y6"/>
    <mergeCell ref="J8:J9"/>
    <mergeCell ref="L7:L8"/>
    <mergeCell ref="P7:P8"/>
    <mergeCell ref="A1:G1"/>
    <mergeCell ref="A2:AB2"/>
    <mergeCell ref="A3:AB3"/>
    <mergeCell ref="A5:P5"/>
    <mergeCell ref="Z5:AB5"/>
    <mergeCell ref="A4:P4"/>
  </mergeCells>
  <printOptions horizontalCentered="1" verticalCentered="1"/>
  <pageMargins left="0.15748031496062992" right="0.15748031496062992" top="0.78740157480314965" bottom="0.78740157480314965" header="0.31496062992125984" footer="0.31496062992125984"/>
  <pageSetup paperSize="9" scale="35" orientation="landscape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81"/>
  <sheetViews>
    <sheetView workbookViewId="0">
      <selection activeCell="D18" sqref="D18"/>
    </sheetView>
  </sheetViews>
  <sheetFormatPr defaultRowHeight="14.5" x14ac:dyDescent="0.35"/>
  <cols>
    <col min="1" max="1" width="16.81640625" customWidth="1"/>
    <col min="2" max="2" width="23.1796875" customWidth="1"/>
    <col min="3" max="4" width="21.1796875" customWidth="1"/>
    <col min="5" max="5" width="10.81640625" bestFit="1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665"/>
      <c r="B3" s="1665"/>
      <c r="C3" s="1665"/>
    </row>
    <row r="4" spans="1:4" x14ac:dyDescent="0.35">
      <c r="A4" s="186" t="s">
        <v>558</v>
      </c>
      <c r="B4" s="198"/>
      <c r="C4" s="198"/>
    </row>
    <row r="5" spans="1:4" x14ac:dyDescent="0.35">
      <c r="A5" s="186"/>
      <c r="B5" s="560"/>
      <c r="C5" s="560"/>
    </row>
    <row r="6" spans="1:4" x14ac:dyDescent="0.35">
      <c r="A6" s="186"/>
      <c r="B6" s="198"/>
      <c r="C6" s="198"/>
    </row>
    <row r="7" spans="1:4" x14ac:dyDescent="0.35">
      <c r="A7" s="1653" t="s">
        <v>686</v>
      </c>
      <c r="B7" s="1653"/>
      <c r="C7" s="1653"/>
      <c r="D7" s="1653"/>
    </row>
    <row r="8" spans="1:4" ht="15" thickBot="1" x14ac:dyDescent="0.4">
      <c r="A8" s="604"/>
      <c r="B8" s="604"/>
      <c r="C8" s="604"/>
      <c r="D8" s="604"/>
    </row>
    <row r="9" spans="1:4" ht="26.5" thickBot="1" x14ac:dyDescent="0.4">
      <c r="A9" s="605" t="s">
        <v>240</v>
      </c>
      <c r="B9" s="1745" t="s">
        <v>220</v>
      </c>
      <c r="C9" s="1745"/>
      <c r="D9" s="1746"/>
    </row>
    <row r="10" spans="1:4" x14ac:dyDescent="0.35">
      <c r="A10" s="1722" t="s">
        <v>408</v>
      </c>
      <c r="B10" s="1669" t="s">
        <v>409</v>
      </c>
      <c r="C10" s="1669"/>
      <c r="D10" s="1671"/>
    </row>
    <row r="11" spans="1:4" ht="15" thickBot="1" x14ac:dyDescent="0.4">
      <c r="A11" s="1723"/>
      <c r="B11" s="1670"/>
      <c r="C11" s="1670"/>
      <c r="D11" s="1672"/>
    </row>
    <row r="12" spans="1:4" x14ac:dyDescent="0.35">
      <c r="A12" s="391"/>
      <c r="B12" s="391"/>
      <c r="C12" s="391"/>
      <c r="D12" s="391"/>
    </row>
    <row r="13" spans="1:4" ht="15" thickBot="1" x14ac:dyDescent="0.4">
      <c r="A13" s="560"/>
      <c r="B13" s="560"/>
      <c r="C13" s="560"/>
      <c r="D13" s="560"/>
    </row>
    <row r="14" spans="1:4" x14ac:dyDescent="0.35">
      <c r="A14" s="1716" t="s">
        <v>45</v>
      </c>
      <c r="B14" s="1719" t="s">
        <v>25</v>
      </c>
      <c r="C14" s="1719" t="s">
        <v>45</v>
      </c>
      <c r="D14" s="1727" t="s">
        <v>5</v>
      </c>
    </row>
    <row r="15" spans="1:4" x14ac:dyDescent="0.35">
      <c r="A15" s="1717"/>
      <c r="B15" s="1720"/>
      <c r="C15" s="1720"/>
      <c r="D15" s="1728"/>
    </row>
    <row r="16" spans="1:4" ht="15" thickBot="1" x14ac:dyDescent="0.4">
      <c r="A16" s="1718"/>
      <c r="B16" s="1721"/>
      <c r="C16" s="1721"/>
      <c r="D16" s="1729"/>
    </row>
    <row r="17" spans="1:4" ht="15" customHeight="1" x14ac:dyDescent="0.35">
      <c r="A17" s="569" t="s">
        <v>754</v>
      </c>
      <c r="B17" s="847">
        <v>300</v>
      </c>
      <c r="C17" s="759" t="s">
        <v>41</v>
      </c>
      <c r="D17" s="761">
        <f>B34</f>
        <v>2440</v>
      </c>
    </row>
    <row r="18" spans="1:4" x14ac:dyDescent="0.35">
      <c r="A18" s="569">
        <v>225</v>
      </c>
      <c r="B18" s="847">
        <v>2140</v>
      </c>
      <c r="C18" s="519"/>
      <c r="D18" s="396"/>
    </row>
    <row r="19" spans="1:4" x14ac:dyDescent="0.35">
      <c r="A19" s="569"/>
      <c r="B19" s="847"/>
      <c r="C19" s="519"/>
      <c r="D19" s="396"/>
    </row>
    <row r="20" spans="1:4" x14ac:dyDescent="0.35">
      <c r="A20" s="569"/>
      <c r="B20" s="847"/>
      <c r="C20" s="519"/>
      <c r="D20" s="396"/>
    </row>
    <row r="21" spans="1:4" x14ac:dyDescent="0.35">
      <c r="A21" s="569"/>
      <c r="B21" s="847"/>
      <c r="C21" s="519"/>
      <c r="D21" s="396"/>
    </row>
    <row r="22" spans="1:4" x14ac:dyDescent="0.35">
      <c r="A22" s="569"/>
      <c r="B22" s="847"/>
      <c r="C22" s="519"/>
      <c r="D22" s="396"/>
    </row>
    <row r="23" spans="1:4" x14ac:dyDescent="0.35">
      <c r="A23" s="569"/>
      <c r="C23" s="519"/>
      <c r="D23" s="397"/>
    </row>
    <row r="24" spans="1:4" x14ac:dyDescent="0.35">
      <c r="A24" s="573"/>
      <c r="B24" s="847"/>
      <c r="C24" s="519"/>
      <c r="D24" s="396"/>
    </row>
    <row r="25" spans="1:4" x14ac:dyDescent="0.35">
      <c r="A25" s="573"/>
      <c r="B25" s="847"/>
      <c r="C25" s="519"/>
      <c r="D25" s="396"/>
    </row>
    <row r="26" spans="1:4" x14ac:dyDescent="0.35">
      <c r="A26" s="573"/>
      <c r="B26" s="847"/>
      <c r="C26" s="519"/>
      <c r="D26" s="396"/>
    </row>
    <row r="27" spans="1:4" x14ac:dyDescent="0.35">
      <c r="A27" s="573"/>
      <c r="B27" s="847"/>
      <c r="C27" s="519"/>
      <c r="D27" s="535"/>
    </row>
    <row r="28" spans="1:4" x14ac:dyDescent="0.35">
      <c r="A28" s="573"/>
      <c r="B28" s="847"/>
      <c r="C28" s="519"/>
      <c r="D28" s="396"/>
    </row>
    <row r="29" spans="1:4" x14ac:dyDescent="0.35">
      <c r="A29" s="573"/>
      <c r="B29" s="847"/>
      <c r="C29" s="519"/>
      <c r="D29" s="396"/>
    </row>
    <row r="30" spans="1:4" x14ac:dyDescent="0.35">
      <c r="A30" s="573"/>
      <c r="B30" s="847"/>
      <c r="C30" s="519"/>
      <c r="D30" s="396"/>
    </row>
    <row r="31" spans="1:4" x14ac:dyDescent="0.35">
      <c r="A31" s="573"/>
      <c r="B31" s="847"/>
      <c r="C31" s="519"/>
      <c r="D31" s="396"/>
    </row>
    <row r="32" spans="1:4" ht="15" thickBot="1" x14ac:dyDescent="0.4">
      <c r="A32" s="573"/>
      <c r="B32" s="847"/>
      <c r="C32" s="519"/>
      <c r="D32" s="396"/>
    </row>
    <row r="33" spans="1:4" x14ac:dyDescent="0.35">
      <c r="A33" s="609" t="s">
        <v>241</v>
      </c>
      <c r="B33" s="989"/>
      <c r="C33" s="988"/>
      <c r="D33" s="990"/>
    </row>
    <row r="34" spans="1:4" ht="15" thickBot="1" x14ac:dyDescent="0.4">
      <c r="A34" s="992" t="s">
        <v>242</v>
      </c>
      <c r="B34" s="993">
        <f>SUM(B17:B32)</f>
        <v>2440</v>
      </c>
      <c r="C34" s="991" t="s">
        <v>8</v>
      </c>
      <c r="D34" s="999">
        <f>SUM(D17:D32)</f>
        <v>2440</v>
      </c>
    </row>
    <row r="35" spans="1:4" x14ac:dyDescent="0.35">
      <c r="A35" s="615"/>
      <c r="B35" s="1186"/>
      <c r="C35" s="1184"/>
      <c r="D35" s="1186"/>
    </row>
    <row r="36" spans="1:4" x14ac:dyDescent="0.35">
      <c r="A36" s="615"/>
      <c r="B36" s="1332"/>
      <c r="C36" s="1331"/>
      <c r="D36" s="1332"/>
    </row>
    <row r="37" spans="1:4" x14ac:dyDescent="0.35">
      <c r="A37" s="615"/>
      <c r="B37" s="1332"/>
      <c r="C37" s="1331"/>
      <c r="D37" s="1332"/>
    </row>
    <row r="38" spans="1:4" x14ac:dyDescent="0.35">
      <c r="A38" s="615"/>
      <c r="B38" s="1332"/>
      <c r="C38" s="1331"/>
      <c r="D38" s="1332"/>
    </row>
    <row r="39" spans="1:4" x14ac:dyDescent="0.35">
      <c r="A39" s="615"/>
      <c r="B39" s="1332"/>
      <c r="C39" s="1331"/>
      <c r="D39" s="1332"/>
    </row>
    <row r="40" spans="1:4" x14ac:dyDescent="0.35">
      <c r="A40" s="615"/>
      <c r="B40" s="1186"/>
      <c r="C40" s="1184"/>
      <c r="D40" s="1186"/>
    </row>
    <row r="41" spans="1:4" x14ac:dyDescent="0.35">
      <c r="A41" s="615"/>
      <c r="B41" s="1186"/>
      <c r="C41" s="1184"/>
      <c r="D41" s="1186"/>
    </row>
    <row r="42" spans="1:4" x14ac:dyDescent="0.35">
      <c r="A42" s="1654" t="s">
        <v>757</v>
      </c>
      <c r="B42" s="1654"/>
      <c r="C42" s="1654"/>
      <c r="D42" s="1654"/>
    </row>
    <row r="43" spans="1:4" x14ac:dyDescent="0.35">
      <c r="C43" s="1533" t="s">
        <v>641</v>
      </c>
      <c r="D43" s="1533"/>
    </row>
    <row r="44" spans="1:4" x14ac:dyDescent="0.35">
      <c r="C44" s="1724" t="s">
        <v>38</v>
      </c>
      <c r="D44" s="1724"/>
    </row>
    <row r="45" spans="1:4" x14ac:dyDescent="0.35">
      <c r="C45" s="1724"/>
      <c r="D45" s="1724"/>
    </row>
    <row r="46" spans="1:4" x14ac:dyDescent="0.35">
      <c r="C46" s="1724"/>
      <c r="D46" s="1724"/>
    </row>
    <row r="47" spans="1:4" x14ac:dyDescent="0.35">
      <c r="A47" s="574"/>
      <c r="B47" s="394"/>
      <c r="C47" s="574"/>
      <c r="D47" s="394"/>
    </row>
    <row r="48" spans="1:4" x14ac:dyDescent="0.35">
      <c r="A48" s="574"/>
      <c r="B48" s="394"/>
      <c r="C48" s="574"/>
      <c r="D48" s="394"/>
    </row>
    <row r="49" spans="1:4" x14ac:dyDescent="0.35">
      <c r="A49" s="574"/>
      <c r="B49" s="394"/>
      <c r="C49" s="574"/>
      <c r="D49" s="394"/>
    </row>
    <row r="50" spans="1:4" x14ac:dyDescent="0.35">
      <c r="A50" s="574"/>
      <c r="B50" s="394"/>
      <c r="C50" s="574"/>
      <c r="D50" s="394"/>
    </row>
    <row r="51" spans="1:4" x14ac:dyDescent="0.35">
      <c r="A51" s="574"/>
      <c r="B51" s="394"/>
      <c r="C51" s="574"/>
      <c r="D51" s="394"/>
    </row>
    <row r="52" spans="1:4" x14ac:dyDescent="0.35">
      <c r="A52" s="574"/>
      <c r="B52" s="394"/>
      <c r="C52" s="574"/>
      <c r="D52" s="214"/>
    </row>
    <row r="53" spans="1:4" x14ac:dyDescent="0.35">
      <c r="A53" s="574"/>
      <c r="B53" s="394"/>
      <c r="C53" s="574"/>
      <c r="D53" s="214"/>
    </row>
    <row r="54" spans="1:4" x14ac:dyDescent="0.35">
      <c r="A54" s="574"/>
      <c r="B54" s="394"/>
      <c r="C54" s="574"/>
      <c r="D54" s="214"/>
    </row>
    <row r="55" spans="1:4" x14ac:dyDescent="0.35">
      <c r="A55" s="574"/>
      <c r="B55" s="214"/>
      <c r="C55" s="574"/>
      <c r="D55" s="394"/>
    </row>
    <row r="56" spans="1:4" x14ac:dyDescent="0.35">
      <c r="A56" s="574"/>
      <c r="B56" s="214"/>
      <c r="C56" s="574"/>
      <c r="D56" s="394"/>
    </row>
    <row r="57" spans="1:4" x14ac:dyDescent="0.35">
      <c r="A57" s="574"/>
      <c r="B57" s="214"/>
      <c r="C57" s="574"/>
      <c r="D57" s="394"/>
    </row>
    <row r="58" spans="1:4" x14ac:dyDescent="0.35">
      <c r="A58" s="574"/>
      <c r="B58" s="394"/>
      <c r="C58" s="574"/>
      <c r="D58" s="394"/>
    </row>
    <row r="59" spans="1:4" x14ac:dyDescent="0.35">
      <c r="A59" s="574"/>
      <c r="B59" s="394"/>
      <c r="C59" s="574"/>
      <c r="D59" s="394"/>
    </row>
    <row r="60" spans="1:4" x14ac:dyDescent="0.35">
      <c r="A60" s="574"/>
      <c r="B60" s="394"/>
      <c r="C60" s="574"/>
      <c r="D60" s="394"/>
    </row>
    <row r="61" spans="1:4" x14ac:dyDescent="0.35">
      <c r="A61" s="574"/>
      <c r="B61" s="394"/>
      <c r="C61" s="574"/>
      <c r="D61" s="394"/>
    </row>
    <row r="62" spans="1:4" x14ac:dyDescent="0.35">
      <c r="A62" s="574"/>
      <c r="B62" s="394"/>
      <c r="C62" s="574"/>
      <c r="D62" s="394"/>
    </row>
    <row r="63" spans="1:4" x14ac:dyDescent="0.35">
      <c r="A63" s="574"/>
      <c r="B63" s="394"/>
      <c r="C63" s="574"/>
      <c r="D63" s="394"/>
    </row>
    <row r="64" spans="1:4" x14ac:dyDescent="0.35">
      <c r="A64" s="574"/>
      <c r="B64" s="394"/>
      <c r="C64" s="574"/>
      <c r="D64" s="394"/>
    </row>
    <row r="65" spans="1:4" x14ac:dyDescent="0.35">
      <c r="A65" s="574"/>
      <c r="B65" s="394"/>
      <c r="C65" s="574"/>
      <c r="D65" s="394"/>
    </row>
    <row r="66" spans="1:4" x14ac:dyDescent="0.35">
      <c r="A66" s="574"/>
      <c r="B66" s="394"/>
      <c r="C66" s="574"/>
      <c r="D66" s="394"/>
    </row>
    <row r="67" spans="1:4" x14ac:dyDescent="0.35">
      <c r="A67" s="574"/>
      <c r="B67" s="394"/>
      <c r="C67" s="574"/>
      <c r="D67" s="394"/>
    </row>
    <row r="68" spans="1:4" x14ac:dyDescent="0.35">
      <c r="A68" s="574"/>
      <c r="B68" s="214"/>
      <c r="C68" s="574"/>
      <c r="D68" s="394"/>
    </row>
    <row r="69" spans="1:4" x14ac:dyDescent="0.35">
      <c r="A69" s="574"/>
      <c r="B69" s="394"/>
      <c r="C69" s="574"/>
      <c r="D69" s="394"/>
    </row>
    <row r="70" spans="1:4" x14ac:dyDescent="0.35">
      <c r="A70" s="574"/>
      <c r="B70" s="394"/>
      <c r="C70" s="574"/>
      <c r="D70" s="394"/>
    </row>
    <row r="71" spans="1:4" x14ac:dyDescent="0.35">
      <c r="A71" s="574"/>
      <c r="B71" s="394"/>
      <c r="C71" s="574"/>
      <c r="D71" s="214"/>
    </row>
    <row r="72" spans="1:4" x14ac:dyDescent="0.35">
      <c r="A72" s="574"/>
      <c r="B72" s="394"/>
      <c r="C72" s="574"/>
      <c r="D72" s="394"/>
    </row>
    <row r="73" spans="1:4" x14ac:dyDescent="0.35">
      <c r="A73" s="574"/>
      <c r="B73" s="394"/>
      <c r="C73" s="574"/>
      <c r="D73" s="394"/>
    </row>
    <row r="74" spans="1:4" x14ac:dyDescent="0.35">
      <c r="A74" s="574"/>
      <c r="B74" s="394"/>
      <c r="C74" s="574"/>
      <c r="D74" s="214"/>
    </row>
    <row r="75" spans="1:4" x14ac:dyDescent="0.35">
      <c r="A75" s="574"/>
      <c r="B75" s="394"/>
      <c r="C75" s="574"/>
      <c r="D75" s="214"/>
    </row>
    <row r="76" spans="1:4" x14ac:dyDescent="0.35">
      <c r="A76" s="574"/>
      <c r="B76" s="394"/>
      <c r="C76" s="574"/>
      <c r="D76" s="214"/>
    </row>
    <row r="77" spans="1:4" x14ac:dyDescent="0.35">
      <c r="A77" s="574"/>
      <c r="B77" s="394"/>
      <c r="C77" s="574"/>
      <c r="D77" s="394"/>
    </row>
    <row r="78" spans="1:4" x14ac:dyDescent="0.35">
      <c r="A78" s="574"/>
      <c r="B78" s="394"/>
      <c r="C78" s="574"/>
      <c r="D78" s="394"/>
    </row>
    <row r="79" spans="1:4" x14ac:dyDescent="0.35">
      <c r="A79" s="574"/>
      <c r="B79" s="394"/>
      <c r="C79" s="574"/>
      <c r="D79" s="214"/>
    </row>
    <row r="80" spans="1:4" x14ac:dyDescent="0.35">
      <c r="A80" s="574"/>
      <c r="B80" s="394"/>
      <c r="C80" s="574"/>
      <c r="D80" s="394"/>
    </row>
    <row r="81" spans="1:5" x14ac:dyDescent="0.35">
      <c r="A81" s="751"/>
      <c r="B81" s="414"/>
      <c r="C81" s="615"/>
      <c r="D81" s="414"/>
      <c r="E81" s="382"/>
    </row>
  </sheetData>
  <sheetProtection algorithmName="SHA-512" hashValue="qQCiNiYjxNgMGr1aLKtfOWyQ5QCd2va/wTj6q4eN1ChjtbRda/q1WxrTR6uvl8zer9ZxQmQCMP2VrMx4cLHrvQ==" saltValue="9hyUAz5fOlqsiL+SupXotg==" spinCount="100000" sheet="1" objects="1" scenarios="1" selectLockedCells="1" selectUnlockedCells="1"/>
  <mergeCells count="14">
    <mergeCell ref="C45:D45"/>
    <mergeCell ref="C46:D46"/>
    <mergeCell ref="B14:B16"/>
    <mergeCell ref="C14:C16"/>
    <mergeCell ref="D14:D16"/>
    <mergeCell ref="A42:D42"/>
    <mergeCell ref="C43:D43"/>
    <mergeCell ref="C44:D44"/>
    <mergeCell ref="A14:A16"/>
    <mergeCell ref="A3:C3"/>
    <mergeCell ref="A7:D7"/>
    <mergeCell ref="B9:D9"/>
    <mergeCell ref="A10:A11"/>
    <mergeCell ref="B10:D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8"/>
  <sheetViews>
    <sheetView workbookViewId="0">
      <selection activeCell="F20" sqref="F20"/>
    </sheetView>
  </sheetViews>
  <sheetFormatPr defaultRowHeight="14.5" x14ac:dyDescent="0.35"/>
  <cols>
    <col min="1" max="1" width="17" customWidth="1"/>
    <col min="2" max="2" width="23.1796875" customWidth="1"/>
    <col min="3" max="3" width="20.81640625" customWidth="1"/>
    <col min="4" max="4" width="21.45312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198"/>
      <c r="C3" s="198"/>
    </row>
    <row r="4" spans="1:4" x14ac:dyDescent="0.35">
      <c r="A4" s="186"/>
      <c r="B4" s="198"/>
      <c r="C4" s="1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410</v>
      </c>
      <c r="B8" s="1669" t="s">
        <v>411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391"/>
      <c r="B10" s="391"/>
      <c r="C10" s="391"/>
      <c r="D10" s="391"/>
    </row>
    <row r="11" spans="1:4" ht="15" thickBot="1" x14ac:dyDescent="0.4">
      <c r="A11" s="560"/>
      <c r="B11" s="560"/>
      <c r="C11" s="560"/>
      <c r="D11" s="560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69" t="s">
        <v>710</v>
      </c>
      <c r="B15" s="410">
        <v>900</v>
      </c>
      <c r="C15" s="1274" t="s">
        <v>41</v>
      </c>
      <c r="D15" s="1275">
        <f>B47</f>
        <v>102148</v>
      </c>
    </row>
    <row r="16" spans="1:4" x14ac:dyDescent="0.35">
      <c r="A16" s="569" t="s">
        <v>80</v>
      </c>
      <c r="B16" s="410">
        <v>600</v>
      </c>
      <c r="C16" s="1274"/>
      <c r="D16" s="1275"/>
    </row>
    <row r="17" spans="1:10" x14ac:dyDescent="0.35">
      <c r="A17" s="569">
        <v>18</v>
      </c>
      <c r="B17" s="410">
        <v>7100</v>
      </c>
      <c r="C17" s="1274"/>
      <c r="D17" s="1275"/>
    </row>
    <row r="18" spans="1:10" x14ac:dyDescent="0.35">
      <c r="A18" s="569">
        <v>23</v>
      </c>
      <c r="B18" s="847">
        <v>2388</v>
      </c>
      <c r="C18" s="759"/>
      <c r="D18" s="760"/>
    </row>
    <row r="19" spans="1:10" x14ac:dyDescent="0.35">
      <c r="A19" s="569" t="s">
        <v>99</v>
      </c>
      <c r="B19" s="847">
        <v>1360</v>
      </c>
      <c r="C19" s="534"/>
      <c r="D19" s="396"/>
      <c r="F19" s="298"/>
      <c r="J19">
        <v>2</v>
      </c>
    </row>
    <row r="20" spans="1:10" x14ac:dyDescent="0.35">
      <c r="A20" s="569" t="s">
        <v>100</v>
      </c>
      <c r="B20" s="847">
        <v>159</v>
      </c>
      <c r="C20" s="519"/>
      <c r="D20" s="396"/>
      <c r="F20" s="298"/>
    </row>
    <row r="21" spans="1:10" x14ac:dyDescent="0.35">
      <c r="A21" s="569">
        <v>27</v>
      </c>
      <c r="B21" s="847">
        <v>5175</v>
      </c>
      <c r="C21" s="534"/>
      <c r="D21" s="396"/>
      <c r="F21" s="298"/>
    </row>
    <row r="22" spans="1:10" x14ac:dyDescent="0.35">
      <c r="A22" s="569" t="s">
        <v>102</v>
      </c>
      <c r="B22" s="847">
        <v>900</v>
      </c>
      <c r="C22" s="519"/>
      <c r="D22" s="396"/>
      <c r="F22" s="298"/>
    </row>
    <row r="23" spans="1:10" x14ac:dyDescent="0.35">
      <c r="A23" s="569" t="s">
        <v>711</v>
      </c>
      <c r="B23" s="410">
        <v>500</v>
      </c>
      <c r="C23" s="519"/>
      <c r="D23" s="396"/>
      <c r="F23" s="298"/>
    </row>
    <row r="24" spans="1:10" x14ac:dyDescent="0.35">
      <c r="A24" s="569">
        <v>43</v>
      </c>
      <c r="B24" s="410">
        <v>5250</v>
      </c>
      <c r="C24" s="519"/>
      <c r="D24" s="396"/>
      <c r="F24" s="298"/>
    </row>
    <row r="25" spans="1:10" x14ac:dyDescent="0.35">
      <c r="A25" s="569">
        <v>56</v>
      </c>
      <c r="B25" s="410">
        <v>5175</v>
      </c>
      <c r="C25" s="519"/>
      <c r="D25" s="396"/>
      <c r="F25" s="298"/>
    </row>
    <row r="26" spans="1:10" x14ac:dyDescent="0.35">
      <c r="A26" s="569">
        <v>74</v>
      </c>
      <c r="B26" s="410">
        <v>5400</v>
      </c>
      <c r="C26" s="519"/>
      <c r="D26" s="396"/>
      <c r="F26" s="298"/>
    </row>
    <row r="27" spans="1:10" x14ac:dyDescent="0.35">
      <c r="A27" s="569" t="s">
        <v>712</v>
      </c>
      <c r="B27" s="410">
        <v>1000</v>
      </c>
      <c r="C27" s="519"/>
      <c r="D27" s="396"/>
      <c r="F27" s="298"/>
    </row>
    <row r="28" spans="1:10" x14ac:dyDescent="0.35">
      <c r="A28" s="569">
        <v>91</v>
      </c>
      <c r="B28" s="410">
        <v>6000</v>
      </c>
      <c r="C28" s="779"/>
      <c r="D28" s="396"/>
      <c r="F28" s="298"/>
    </row>
    <row r="29" spans="1:10" x14ac:dyDescent="0.35">
      <c r="A29" s="569" t="s">
        <v>753</v>
      </c>
      <c r="B29" s="410">
        <v>2600</v>
      </c>
      <c r="C29" s="519"/>
      <c r="D29" s="396"/>
      <c r="F29" s="298"/>
    </row>
    <row r="30" spans="1:10" x14ac:dyDescent="0.35">
      <c r="A30" s="569">
        <v>103</v>
      </c>
      <c r="B30" s="410">
        <v>7149</v>
      </c>
      <c r="C30" s="519"/>
      <c r="D30" s="396"/>
      <c r="F30" s="298"/>
    </row>
    <row r="31" spans="1:10" x14ac:dyDescent="0.35">
      <c r="A31" s="569">
        <v>122</v>
      </c>
      <c r="B31" s="410">
        <v>5000</v>
      </c>
      <c r="C31" s="519"/>
      <c r="D31" s="396"/>
      <c r="F31" s="298"/>
    </row>
    <row r="32" spans="1:10" x14ac:dyDescent="0.35">
      <c r="A32" s="569">
        <v>127</v>
      </c>
      <c r="B32" s="410">
        <v>5175</v>
      </c>
      <c r="C32" s="534"/>
      <c r="D32" s="396"/>
      <c r="F32" s="298"/>
    </row>
    <row r="33" spans="1:6" x14ac:dyDescent="0.35">
      <c r="A33" s="569">
        <v>153</v>
      </c>
      <c r="B33" s="410">
        <v>5175</v>
      </c>
      <c r="C33" s="519"/>
      <c r="D33" s="396"/>
      <c r="F33" s="298"/>
    </row>
    <row r="34" spans="1:6" x14ac:dyDescent="0.35">
      <c r="A34" s="569" t="s">
        <v>777</v>
      </c>
      <c r="B34" s="847">
        <v>3000</v>
      </c>
      <c r="C34" s="519"/>
      <c r="D34" s="396"/>
      <c r="F34" s="298"/>
    </row>
    <row r="35" spans="1:6" x14ac:dyDescent="0.35">
      <c r="A35" s="569">
        <v>172</v>
      </c>
      <c r="B35" s="847">
        <v>2500</v>
      </c>
      <c r="C35" s="519"/>
      <c r="D35" s="396"/>
      <c r="F35" s="298"/>
    </row>
    <row r="36" spans="1:6" x14ac:dyDescent="0.35">
      <c r="A36" s="569">
        <v>169</v>
      </c>
      <c r="B36" s="847">
        <v>11100</v>
      </c>
      <c r="C36" s="519"/>
      <c r="D36" s="396"/>
      <c r="F36" s="298"/>
    </row>
    <row r="37" spans="1:6" x14ac:dyDescent="0.35">
      <c r="A37" s="569">
        <v>174</v>
      </c>
      <c r="B37" s="847">
        <v>11312</v>
      </c>
      <c r="C37" s="519"/>
      <c r="D37" s="396"/>
      <c r="F37" s="298"/>
    </row>
    <row r="38" spans="1:6" x14ac:dyDescent="0.35">
      <c r="A38" s="569" t="s">
        <v>778</v>
      </c>
      <c r="B38" s="847">
        <v>100</v>
      </c>
      <c r="C38" s="519"/>
      <c r="D38" s="396"/>
      <c r="F38" s="298"/>
    </row>
    <row r="39" spans="1:6" x14ac:dyDescent="0.35">
      <c r="A39" s="569" t="s">
        <v>779</v>
      </c>
      <c r="B39" s="847">
        <v>98</v>
      </c>
      <c r="C39" s="519"/>
      <c r="D39" s="396"/>
    </row>
    <row r="40" spans="1:6" x14ac:dyDescent="0.35">
      <c r="A40" s="569">
        <v>229</v>
      </c>
      <c r="B40" s="847">
        <v>5802</v>
      </c>
      <c r="C40" s="519"/>
      <c r="D40" s="396"/>
    </row>
    <row r="41" spans="1:6" x14ac:dyDescent="0.35">
      <c r="A41" s="569" t="s">
        <v>780</v>
      </c>
      <c r="B41" s="847">
        <v>880</v>
      </c>
      <c r="C41" s="519"/>
      <c r="D41" s="396"/>
    </row>
    <row r="42" spans="1:6" x14ac:dyDescent="0.35">
      <c r="A42" s="569" t="s">
        <v>781</v>
      </c>
      <c r="B42" s="410">
        <v>200</v>
      </c>
      <c r="C42" s="519"/>
      <c r="D42" s="396"/>
    </row>
    <row r="43" spans="1:6" x14ac:dyDescent="0.35">
      <c r="A43" s="569" t="s">
        <v>782</v>
      </c>
      <c r="B43" s="410">
        <v>150</v>
      </c>
      <c r="C43" s="519"/>
      <c r="D43" s="396"/>
    </row>
    <row r="44" spans="1:6" x14ac:dyDescent="0.35">
      <c r="A44" s="569"/>
      <c r="B44" s="410"/>
      <c r="C44" s="519"/>
      <c r="D44" s="396"/>
    </row>
    <row r="45" spans="1:6" x14ac:dyDescent="0.35">
      <c r="A45" s="960"/>
      <c r="B45" s="937"/>
      <c r="C45" s="763"/>
      <c r="D45" s="764"/>
    </row>
    <row r="46" spans="1:6" ht="15" thickBot="1" x14ac:dyDescent="0.4">
      <c r="A46" s="961"/>
      <c r="B46" s="608"/>
      <c r="C46" s="608"/>
      <c r="D46" s="397"/>
    </row>
    <row r="47" spans="1:6" ht="15" thickBot="1" x14ac:dyDescent="0.4">
      <c r="A47" s="605" t="s">
        <v>338</v>
      </c>
      <c r="B47" s="612">
        <f>SUM(B15:B46)</f>
        <v>102148</v>
      </c>
      <c r="C47" s="613" t="s">
        <v>8</v>
      </c>
      <c r="D47" s="611">
        <f>SUM(D15:D46)</f>
        <v>102148</v>
      </c>
    </row>
    <row r="48" spans="1:6" x14ac:dyDescent="0.35">
      <c r="A48" s="1184"/>
      <c r="B48" s="1186"/>
      <c r="C48" s="615"/>
      <c r="D48" s="1186"/>
    </row>
    <row r="49" spans="1:4" x14ac:dyDescent="0.35">
      <c r="A49" s="1331"/>
      <c r="B49" s="1332"/>
      <c r="C49" s="615"/>
      <c r="D49" s="1332"/>
    </row>
    <row r="50" spans="1:4" x14ac:dyDescent="0.35">
      <c r="A50" s="1331"/>
      <c r="B50" s="1332"/>
      <c r="C50" s="615"/>
      <c r="D50" s="1332"/>
    </row>
    <row r="51" spans="1:4" x14ac:dyDescent="0.35">
      <c r="A51" s="1184"/>
      <c r="B51" s="1186"/>
      <c r="C51" s="615"/>
      <c r="D51" s="1186"/>
    </row>
    <row r="52" spans="1:4" x14ac:dyDescent="0.35">
      <c r="A52" s="1184"/>
      <c r="B52" s="1186"/>
      <c r="C52" s="615"/>
      <c r="D52" s="1186"/>
    </row>
    <row r="53" spans="1:4" x14ac:dyDescent="0.35">
      <c r="A53" s="1654" t="s">
        <v>853</v>
      </c>
      <c r="B53" s="1654"/>
      <c r="C53" s="1654"/>
      <c r="D53" s="1654"/>
    </row>
    <row r="54" spans="1:4" x14ac:dyDescent="0.35">
      <c r="C54" s="1533" t="s">
        <v>640</v>
      </c>
      <c r="D54" s="1533"/>
    </row>
    <row r="55" spans="1:4" x14ac:dyDescent="0.35">
      <c r="C55" s="1179"/>
      <c r="D55" s="1179"/>
    </row>
    <row r="56" spans="1:4" x14ac:dyDescent="0.35">
      <c r="C56" s="1724" t="s">
        <v>38</v>
      </c>
      <c r="D56" s="1724"/>
    </row>
    <row r="57" spans="1:4" x14ac:dyDescent="0.35">
      <c r="C57" s="1724"/>
      <c r="D57" s="1724"/>
    </row>
    <row r="58" spans="1:4" x14ac:dyDescent="0.35">
      <c r="C58" s="1724"/>
      <c r="D58" s="1724"/>
    </row>
  </sheetData>
  <sheetProtection algorithmName="SHA-512" hashValue="cEH7BvOldFsUAMrUbPXNiUsV5hL5hc0m0L69A9CSdlRP72iKtgBHHUYrOD0ijzqwNpkS4Ci3bgXUnuTcdNpRSA==" saltValue="N+ORz1/3N1EX8OEK7G2Fmg==" spinCount="100000" sheet="1" objects="1" scenarios="1" selectLockedCells="1" selectUnlockedCells="1"/>
  <mergeCells count="14">
    <mergeCell ref="A53:D53"/>
    <mergeCell ref="C54:D54"/>
    <mergeCell ref="C56:D56"/>
    <mergeCell ref="C57:D57"/>
    <mergeCell ref="C58:D58"/>
    <mergeCell ref="C12:C14"/>
    <mergeCell ref="D12:D14"/>
    <mergeCell ref="A12:A14"/>
    <mergeCell ref="B12:B14"/>
    <mergeCell ref="A2:C2"/>
    <mergeCell ref="A5:D5"/>
    <mergeCell ref="B7:D7"/>
    <mergeCell ref="A8:A9"/>
    <mergeCell ref="B8:D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9"/>
  <sheetViews>
    <sheetView topLeftCell="A13" workbookViewId="0">
      <selection activeCell="H23" sqref="H23"/>
    </sheetView>
  </sheetViews>
  <sheetFormatPr defaultRowHeight="14.5" x14ac:dyDescent="0.35"/>
  <cols>
    <col min="1" max="1" width="18.453125" customWidth="1"/>
    <col min="2" max="2" width="21.1796875" customWidth="1"/>
    <col min="3" max="3" width="19.453125" customWidth="1"/>
    <col min="4" max="4" width="21.179687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665"/>
      <c r="B3" s="1665"/>
      <c r="C3" s="1665"/>
    </row>
    <row r="4" spans="1:4" x14ac:dyDescent="0.35">
      <c r="A4" s="186" t="s">
        <v>558</v>
      </c>
      <c r="B4" s="198"/>
      <c r="C4" s="198"/>
    </row>
    <row r="5" spans="1:4" x14ac:dyDescent="0.35">
      <c r="A5" s="186"/>
      <c r="B5" s="560"/>
      <c r="C5" s="560"/>
    </row>
    <row r="6" spans="1:4" x14ac:dyDescent="0.35">
      <c r="A6" s="186"/>
      <c r="B6" s="198"/>
      <c r="C6" s="198"/>
    </row>
    <row r="7" spans="1:4" x14ac:dyDescent="0.35">
      <c r="A7" s="1653" t="s">
        <v>686</v>
      </c>
      <c r="B7" s="1653"/>
      <c r="C7" s="1653"/>
      <c r="D7" s="1653"/>
    </row>
    <row r="8" spans="1:4" ht="15" thickBot="1" x14ac:dyDescent="0.4">
      <c r="A8" s="604"/>
      <c r="B8" s="604"/>
      <c r="C8" s="604"/>
      <c r="D8" s="604"/>
    </row>
    <row r="9" spans="1:4" ht="26.5" thickBot="1" x14ac:dyDescent="0.4">
      <c r="A9" s="605" t="s">
        <v>240</v>
      </c>
      <c r="B9" s="1745" t="s">
        <v>220</v>
      </c>
      <c r="C9" s="1745"/>
      <c r="D9" s="1746"/>
    </row>
    <row r="10" spans="1:4" x14ac:dyDescent="0.35">
      <c r="A10" s="1722" t="s">
        <v>412</v>
      </c>
      <c r="B10" s="1669" t="s">
        <v>450</v>
      </c>
      <c r="C10" s="1669"/>
      <c r="D10" s="1671"/>
    </row>
    <row r="11" spans="1:4" ht="15" thickBot="1" x14ac:dyDescent="0.4">
      <c r="A11" s="1723"/>
      <c r="B11" s="1670"/>
      <c r="C11" s="1670"/>
      <c r="D11" s="1672"/>
    </row>
    <row r="12" spans="1:4" x14ac:dyDescent="0.35">
      <c r="A12" s="391"/>
      <c r="B12" s="391"/>
      <c r="C12" s="391"/>
      <c r="D12" s="391"/>
    </row>
    <row r="13" spans="1:4" ht="15" thickBot="1" x14ac:dyDescent="0.4">
      <c r="A13" s="560"/>
      <c r="B13" s="560"/>
      <c r="C13" s="560"/>
      <c r="D13" s="560"/>
    </row>
    <row r="14" spans="1:4" x14ac:dyDescent="0.35">
      <c r="A14" s="1716" t="s">
        <v>45</v>
      </c>
      <c r="B14" s="1719" t="s">
        <v>25</v>
      </c>
      <c r="C14" s="1719" t="s">
        <v>45</v>
      </c>
      <c r="D14" s="1727" t="s">
        <v>5</v>
      </c>
    </row>
    <row r="15" spans="1:4" x14ac:dyDescent="0.35">
      <c r="A15" s="1717"/>
      <c r="B15" s="1720"/>
      <c r="C15" s="1720"/>
      <c r="D15" s="1728"/>
    </row>
    <row r="16" spans="1:4" ht="15" thickBot="1" x14ac:dyDescent="0.4">
      <c r="A16" s="1718"/>
      <c r="B16" s="1721"/>
      <c r="C16" s="1721"/>
      <c r="D16" s="1729"/>
    </row>
    <row r="17" spans="1:4" x14ac:dyDescent="0.35">
      <c r="A17" s="573"/>
      <c r="B17" s="847"/>
      <c r="C17" s="759" t="s">
        <v>41</v>
      </c>
      <c r="D17" s="761">
        <f>B39</f>
        <v>0</v>
      </c>
    </row>
    <row r="18" spans="1:4" x14ac:dyDescent="0.35">
      <c r="A18" s="573"/>
      <c r="B18" s="847"/>
      <c r="C18" s="519"/>
      <c r="D18" s="397"/>
    </row>
    <row r="19" spans="1:4" x14ac:dyDescent="0.35">
      <c r="A19" s="573"/>
      <c r="B19" s="847"/>
      <c r="C19" s="519"/>
      <c r="D19" s="396"/>
    </row>
    <row r="20" spans="1:4" x14ac:dyDescent="0.35">
      <c r="A20" s="573"/>
      <c r="B20" s="847"/>
      <c r="C20" s="519"/>
      <c r="D20" s="396"/>
    </row>
    <row r="21" spans="1:4" x14ac:dyDescent="0.35">
      <c r="A21" s="573"/>
      <c r="B21" s="847"/>
      <c r="C21" s="519"/>
      <c r="D21" s="396"/>
    </row>
    <row r="22" spans="1:4" x14ac:dyDescent="0.35">
      <c r="A22" s="569"/>
      <c r="B22" s="847"/>
      <c r="C22" s="644"/>
      <c r="D22" s="396"/>
    </row>
    <row r="23" spans="1:4" x14ac:dyDescent="0.35">
      <c r="A23" s="573"/>
      <c r="B23" s="847"/>
      <c r="C23" s="534"/>
      <c r="D23" s="396"/>
    </row>
    <row r="24" spans="1:4" x14ac:dyDescent="0.35">
      <c r="A24" s="573"/>
      <c r="B24" s="847"/>
      <c r="C24" s="534"/>
      <c r="D24" s="396"/>
    </row>
    <row r="25" spans="1:4" x14ac:dyDescent="0.35">
      <c r="A25" s="573"/>
      <c r="B25" s="847"/>
      <c r="C25" s="644"/>
      <c r="D25" s="396"/>
    </row>
    <row r="26" spans="1:4" x14ac:dyDescent="0.35">
      <c r="A26" s="573"/>
      <c r="B26" s="847"/>
      <c r="C26" s="644"/>
      <c r="D26" s="396"/>
    </row>
    <row r="27" spans="1:4" x14ac:dyDescent="0.35">
      <c r="A27" s="573"/>
      <c r="B27" s="847"/>
      <c r="C27" s="534"/>
      <c r="D27" s="396"/>
    </row>
    <row r="28" spans="1:4" x14ac:dyDescent="0.35">
      <c r="A28" s="573"/>
      <c r="B28" s="847"/>
      <c r="C28" s="644"/>
      <c r="D28" s="396"/>
    </row>
    <row r="29" spans="1:4" x14ac:dyDescent="0.35">
      <c r="A29" s="573"/>
      <c r="B29" s="847"/>
      <c r="C29" s="534"/>
      <c r="D29" s="396"/>
    </row>
    <row r="30" spans="1:4" x14ac:dyDescent="0.35">
      <c r="A30" s="569"/>
      <c r="B30" s="847"/>
      <c r="C30" s="534"/>
      <c r="D30" s="397"/>
    </row>
    <row r="31" spans="1:4" x14ac:dyDescent="0.35">
      <c r="A31" s="573"/>
      <c r="B31" s="847"/>
      <c r="C31" s="644"/>
      <c r="D31" s="397"/>
    </row>
    <row r="32" spans="1:4" x14ac:dyDescent="0.35">
      <c r="A32" s="573"/>
      <c r="B32" s="847"/>
      <c r="C32" s="644"/>
      <c r="D32" s="396"/>
    </row>
    <row r="33" spans="1:4" x14ac:dyDescent="0.35">
      <c r="A33" s="573"/>
      <c r="B33" s="847"/>
      <c r="C33" s="644"/>
      <c r="D33" s="396"/>
    </row>
    <row r="34" spans="1:4" x14ac:dyDescent="0.35">
      <c r="A34" s="573"/>
      <c r="B34" s="847"/>
      <c r="C34" s="534"/>
      <c r="D34" s="396"/>
    </row>
    <row r="35" spans="1:4" x14ac:dyDescent="0.35">
      <c r="A35" s="573"/>
      <c r="B35" s="847"/>
      <c r="C35" s="519"/>
      <c r="D35" s="396"/>
    </row>
    <row r="36" spans="1:4" x14ac:dyDescent="0.35">
      <c r="A36" s="573"/>
      <c r="B36" s="847"/>
      <c r="C36" s="519"/>
      <c r="D36" s="396"/>
    </row>
    <row r="37" spans="1:4" x14ac:dyDescent="0.35">
      <c r="A37" s="573"/>
      <c r="B37" s="847"/>
      <c r="C37" s="519"/>
      <c r="D37" s="396"/>
    </row>
    <row r="38" spans="1:4" ht="15" thickBot="1" x14ac:dyDescent="0.4">
      <c r="A38" s="519"/>
      <c r="B38" s="847"/>
      <c r="C38" s="519"/>
      <c r="D38" s="396"/>
    </row>
    <row r="39" spans="1:4" ht="17.25" customHeight="1" thickBot="1" x14ac:dyDescent="0.4">
      <c r="A39" s="640" t="s">
        <v>264</v>
      </c>
      <c r="B39" s="612">
        <f>SUM(B17:B38)</f>
        <v>0</v>
      </c>
      <c r="C39" s="613" t="s">
        <v>8</v>
      </c>
      <c r="D39" s="611">
        <f>SUM(D17:D38)</f>
        <v>0</v>
      </c>
    </row>
    <row r="40" spans="1:4" ht="9" customHeight="1" x14ac:dyDescent="0.35">
      <c r="A40" s="615"/>
      <c r="B40" s="606"/>
      <c r="C40" s="615"/>
      <c r="D40" s="606"/>
    </row>
    <row r="41" spans="1:4" x14ac:dyDescent="0.35">
      <c r="A41" s="615"/>
      <c r="B41" s="606"/>
      <c r="C41" s="615"/>
      <c r="D41" s="606"/>
    </row>
    <row r="42" spans="1:4" x14ac:dyDescent="0.35">
      <c r="A42" s="615"/>
      <c r="B42" s="606"/>
      <c r="C42" s="615"/>
      <c r="D42" s="606"/>
    </row>
    <row r="43" spans="1:4" x14ac:dyDescent="0.35">
      <c r="A43" s="615"/>
      <c r="B43" s="606"/>
      <c r="C43" s="615"/>
      <c r="D43" s="606"/>
    </row>
    <row r="44" spans="1:4" x14ac:dyDescent="0.35">
      <c r="A44" s="457"/>
      <c r="B44" s="457"/>
      <c r="C44" s="457"/>
      <c r="D44" s="457"/>
    </row>
    <row r="45" spans="1:4" x14ac:dyDescent="0.35">
      <c r="A45" s="1654" t="s">
        <v>757</v>
      </c>
      <c r="B45" s="1654"/>
      <c r="C45" s="1654"/>
      <c r="D45" s="1654"/>
    </row>
    <row r="46" spans="1:4" x14ac:dyDescent="0.35">
      <c r="C46" s="1533" t="s">
        <v>634</v>
      </c>
      <c r="D46" s="1533"/>
    </row>
    <row r="47" spans="1:4" x14ac:dyDescent="0.35">
      <c r="C47" s="1179"/>
      <c r="D47" s="1179"/>
    </row>
    <row r="48" spans="1:4" x14ac:dyDescent="0.35">
      <c r="C48" s="1724" t="s">
        <v>38</v>
      </c>
      <c r="D48" s="1724"/>
    </row>
    <row r="49" spans="1:4" x14ac:dyDescent="0.35">
      <c r="C49" s="1724"/>
      <c r="D49" s="1724"/>
    </row>
    <row r="50" spans="1:4" x14ac:dyDescent="0.35">
      <c r="C50" s="1724"/>
      <c r="D50" s="1724"/>
    </row>
    <row r="51" spans="1:4" x14ac:dyDescent="0.35">
      <c r="A51" s="574"/>
      <c r="B51" s="394"/>
      <c r="C51" s="417"/>
      <c r="D51" s="394"/>
    </row>
    <row r="52" spans="1:4" x14ac:dyDescent="0.35">
      <c r="A52" s="574"/>
      <c r="B52" s="394"/>
      <c r="C52" s="417"/>
      <c r="D52" s="394"/>
    </row>
    <row r="53" spans="1:4" x14ac:dyDescent="0.35">
      <c r="A53" s="574"/>
      <c r="B53" s="394"/>
      <c r="C53" s="417"/>
      <c r="D53" s="394"/>
    </row>
    <row r="54" spans="1:4" x14ac:dyDescent="0.35">
      <c r="A54" s="574"/>
      <c r="B54" s="394"/>
      <c r="C54" s="417"/>
      <c r="D54" s="394"/>
    </row>
    <row r="55" spans="1:4" x14ac:dyDescent="0.35">
      <c r="A55" s="574"/>
      <c r="B55" s="394"/>
      <c r="C55" s="417"/>
      <c r="D55" s="394"/>
    </row>
    <row r="56" spans="1:4" x14ac:dyDescent="0.35">
      <c r="A56" s="574"/>
      <c r="B56" s="394"/>
      <c r="C56" s="417"/>
      <c r="D56" s="394"/>
    </row>
    <row r="57" spans="1:4" x14ac:dyDescent="0.35">
      <c r="A57" s="574"/>
      <c r="B57" s="394"/>
      <c r="C57" s="417"/>
      <c r="D57" s="394"/>
    </row>
    <row r="58" spans="1:4" x14ac:dyDescent="0.35">
      <c r="A58" s="574"/>
      <c r="B58" s="394"/>
      <c r="C58" s="417"/>
      <c r="D58" s="394"/>
    </row>
    <row r="59" spans="1:4" x14ac:dyDescent="0.35">
      <c r="A59" s="574"/>
      <c r="B59" s="394"/>
      <c r="C59" s="417"/>
      <c r="D59" s="394"/>
    </row>
    <row r="60" spans="1:4" x14ac:dyDescent="0.35">
      <c r="A60" s="574"/>
      <c r="B60" s="394"/>
      <c r="C60" s="417"/>
      <c r="D60" s="394"/>
    </row>
    <row r="61" spans="1:4" x14ac:dyDescent="0.35">
      <c r="A61" s="574"/>
      <c r="B61" s="394"/>
      <c r="C61" s="417"/>
      <c r="D61" s="214"/>
    </row>
    <row r="62" spans="1:4" x14ac:dyDescent="0.35">
      <c r="A62" s="574"/>
      <c r="B62" s="214"/>
      <c r="C62" s="417"/>
      <c r="D62" s="214"/>
    </row>
    <row r="63" spans="1:4" x14ac:dyDescent="0.35">
      <c r="A63" s="574"/>
      <c r="B63" s="394"/>
      <c r="C63" s="417"/>
      <c r="D63" s="394"/>
    </row>
    <row r="64" spans="1:4" x14ac:dyDescent="0.35">
      <c r="A64" s="574"/>
      <c r="B64" s="394"/>
      <c r="C64" s="417"/>
      <c r="D64" s="394"/>
    </row>
    <row r="65" spans="1:4" x14ac:dyDescent="0.35">
      <c r="A65" s="574"/>
      <c r="B65" s="394"/>
      <c r="C65" s="417"/>
      <c r="D65" s="394"/>
    </row>
    <row r="66" spans="1:4" x14ac:dyDescent="0.35">
      <c r="A66" s="574"/>
      <c r="B66" s="394"/>
      <c r="C66" s="417"/>
      <c r="D66" s="394"/>
    </row>
    <row r="67" spans="1:4" x14ac:dyDescent="0.35">
      <c r="A67" s="574"/>
      <c r="B67" s="394"/>
      <c r="C67" s="417"/>
      <c r="D67" s="394"/>
    </row>
    <row r="68" spans="1:4" x14ac:dyDescent="0.35">
      <c r="A68" s="574"/>
      <c r="B68" s="394"/>
      <c r="C68" s="417"/>
      <c r="D68" s="394"/>
    </row>
    <row r="69" spans="1:4" x14ac:dyDescent="0.35">
      <c r="A69" s="417"/>
      <c r="B69" s="394"/>
      <c r="C69" s="417"/>
      <c r="D69" s="394"/>
    </row>
    <row r="70" spans="1:4" x14ac:dyDescent="0.35">
      <c r="A70" s="417"/>
      <c r="B70" s="394"/>
      <c r="C70" s="417"/>
      <c r="D70" s="394"/>
    </row>
    <row r="71" spans="1:4" x14ac:dyDescent="0.35">
      <c r="A71" s="417"/>
      <c r="B71" s="394"/>
      <c r="C71" s="417"/>
      <c r="D71" s="394"/>
    </row>
    <row r="72" spans="1:4" x14ac:dyDescent="0.35">
      <c r="A72" s="417"/>
      <c r="B72" s="394"/>
      <c r="C72" s="417"/>
      <c r="D72" s="394"/>
    </row>
    <row r="73" spans="1:4" x14ac:dyDescent="0.35">
      <c r="A73" s="417"/>
      <c r="B73" s="394"/>
      <c r="C73" s="417"/>
      <c r="D73" s="394"/>
    </row>
    <row r="74" spans="1:4" x14ac:dyDescent="0.35">
      <c r="A74" s="417"/>
      <c r="B74" s="394"/>
      <c r="C74" s="417"/>
      <c r="D74" s="394"/>
    </row>
    <row r="75" spans="1:4" x14ac:dyDescent="0.35">
      <c r="A75" s="417"/>
      <c r="B75" s="394"/>
      <c r="C75" s="417"/>
      <c r="D75" s="394"/>
    </row>
    <row r="76" spans="1:4" x14ac:dyDescent="0.35">
      <c r="A76" s="417"/>
      <c r="B76" s="394"/>
      <c r="C76" s="417"/>
      <c r="D76" s="394"/>
    </row>
    <row r="77" spans="1:4" x14ac:dyDescent="0.35">
      <c r="A77" s="417"/>
      <c r="B77" s="214"/>
      <c r="C77" s="417"/>
      <c r="D77" s="394"/>
    </row>
    <row r="78" spans="1:4" x14ac:dyDescent="0.35">
      <c r="A78" s="417"/>
      <c r="B78" s="214"/>
      <c r="C78" s="417"/>
      <c r="D78" s="394"/>
    </row>
    <row r="79" spans="1:4" x14ac:dyDescent="0.35">
      <c r="A79" s="751"/>
      <c r="B79" s="414"/>
      <c r="C79" s="615"/>
      <c r="D79" s="414"/>
    </row>
  </sheetData>
  <sheetProtection algorithmName="SHA-512" hashValue="8bGzwr+016dbdvwXhz4WV5iFcW8lR74FI56Wdml4euFWABr42aLIw5V9vekvOBUKR4XBu8dkZTrq/H+rhHQ0DQ==" saltValue="iTraSarFL6h/u7GiGg9z/w==" spinCount="100000" sheet="1" objects="1" scenarios="1" selectLockedCells="1" selectUnlockedCells="1"/>
  <mergeCells count="14">
    <mergeCell ref="C48:D48"/>
    <mergeCell ref="C49:D49"/>
    <mergeCell ref="C50:D50"/>
    <mergeCell ref="A3:C3"/>
    <mergeCell ref="A7:D7"/>
    <mergeCell ref="B9:D9"/>
    <mergeCell ref="A10:A11"/>
    <mergeCell ref="B10:D11"/>
    <mergeCell ref="A14:A16"/>
    <mergeCell ref="B14:B16"/>
    <mergeCell ref="C14:C16"/>
    <mergeCell ref="D14:D16"/>
    <mergeCell ref="A45:D45"/>
    <mergeCell ref="C46:D4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1"/>
  <sheetViews>
    <sheetView workbookViewId="0">
      <selection activeCell="J36" sqref="J36"/>
    </sheetView>
  </sheetViews>
  <sheetFormatPr defaultRowHeight="14.5" x14ac:dyDescent="0.35"/>
  <cols>
    <col min="1" max="1" width="20.1796875" customWidth="1"/>
    <col min="2" max="2" width="21" customWidth="1"/>
    <col min="3" max="3" width="17.81640625" customWidth="1"/>
    <col min="4" max="4" width="22.453125" customWidth="1"/>
    <col min="5" max="5" width="12.453125" bestFit="1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665"/>
      <c r="B3" s="1665"/>
      <c r="C3" s="1665"/>
    </row>
    <row r="4" spans="1:4" x14ac:dyDescent="0.35">
      <c r="A4" s="186" t="s">
        <v>558</v>
      </c>
      <c r="B4" s="198"/>
      <c r="C4" s="198"/>
    </row>
    <row r="5" spans="1:4" x14ac:dyDescent="0.35">
      <c r="A5" s="186"/>
      <c r="B5" s="198"/>
      <c r="C5" s="198"/>
    </row>
    <row r="6" spans="1:4" x14ac:dyDescent="0.35">
      <c r="A6" s="1653" t="s">
        <v>686</v>
      </c>
      <c r="B6" s="1653"/>
      <c r="C6" s="1653"/>
      <c r="D6" s="1653"/>
    </row>
    <row r="7" spans="1:4" ht="15" thickBot="1" x14ac:dyDescent="0.4">
      <c r="A7" s="604"/>
      <c r="B7" s="604"/>
      <c r="C7" s="604"/>
      <c r="D7" s="604"/>
    </row>
    <row r="8" spans="1:4" ht="26.5" thickBot="1" x14ac:dyDescent="0.4">
      <c r="A8" s="605" t="s">
        <v>240</v>
      </c>
      <c r="B8" s="1745" t="s">
        <v>220</v>
      </c>
      <c r="C8" s="1745"/>
      <c r="D8" s="1746"/>
    </row>
    <row r="9" spans="1:4" x14ac:dyDescent="0.35">
      <c r="A9" s="1722" t="s">
        <v>413</v>
      </c>
      <c r="B9" s="1669" t="s">
        <v>451</v>
      </c>
      <c r="C9" s="1669"/>
      <c r="D9" s="1671"/>
    </row>
    <row r="10" spans="1:4" ht="15" thickBot="1" x14ac:dyDescent="0.4">
      <c r="A10" s="1723"/>
      <c r="B10" s="1670"/>
      <c r="C10" s="1670"/>
      <c r="D10" s="1672"/>
    </row>
    <row r="11" spans="1:4" x14ac:dyDescent="0.35">
      <c r="A11" s="391"/>
      <c r="B11" s="391"/>
      <c r="C11" s="391"/>
      <c r="D11" s="391"/>
    </row>
    <row r="12" spans="1:4" x14ac:dyDescent="0.35">
      <c r="A12" s="560"/>
      <c r="B12" s="560"/>
      <c r="C12" s="560"/>
      <c r="D12" s="560"/>
    </row>
    <row r="13" spans="1:4" x14ac:dyDescent="0.35">
      <c r="A13" s="1747" t="s">
        <v>45</v>
      </c>
      <c r="B13" s="1747" t="s">
        <v>25</v>
      </c>
      <c r="C13" s="1747" t="s">
        <v>45</v>
      </c>
      <c r="D13" s="1748" t="s">
        <v>5</v>
      </c>
    </row>
    <row r="14" spans="1:4" x14ac:dyDescent="0.35">
      <c r="A14" s="1720"/>
      <c r="B14" s="1720"/>
      <c r="C14" s="1720"/>
      <c r="D14" s="1728"/>
    </row>
    <row r="15" spans="1:4" ht="15" thickBot="1" x14ac:dyDescent="0.4">
      <c r="A15" s="1721"/>
      <c r="B15" s="1721"/>
      <c r="C15" s="1721"/>
      <c r="D15" s="1729"/>
    </row>
    <row r="16" spans="1:4" x14ac:dyDescent="0.35">
      <c r="A16" s="1348"/>
      <c r="B16" s="1284"/>
      <c r="C16" s="1274" t="s">
        <v>41</v>
      </c>
      <c r="D16" s="1051">
        <f>B40</f>
        <v>345716</v>
      </c>
    </row>
    <row r="17" spans="1:4" x14ac:dyDescent="0.35">
      <c r="A17" s="534">
        <v>5</v>
      </c>
      <c r="B17" s="847">
        <v>22391</v>
      </c>
      <c r="C17" s="534"/>
      <c r="D17" s="396"/>
    </row>
    <row r="18" spans="1:4" x14ac:dyDescent="0.35">
      <c r="A18" s="1349">
        <v>120</v>
      </c>
      <c r="B18" s="1044">
        <v>8831</v>
      </c>
      <c r="C18" s="1277"/>
      <c r="D18" s="1313"/>
    </row>
    <row r="19" spans="1:4" x14ac:dyDescent="0.35">
      <c r="A19" s="1348">
        <v>141</v>
      </c>
      <c r="B19" s="1059">
        <v>5600</v>
      </c>
      <c r="C19" s="1291"/>
      <c r="D19" s="1314"/>
    </row>
    <row r="20" spans="1:4" x14ac:dyDescent="0.35">
      <c r="A20" s="1350">
        <v>168</v>
      </c>
      <c r="B20" s="1044">
        <v>10803</v>
      </c>
      <c r="C20" s="1315"/>
      <c r="D20" s="736"/>
    </row>
    <row r="21" spans="1:4" x14ac:dyDescent="0.35">
      <c r="A21" s="1350">
        <v>213</v>
      </c>
      <c r="B21" s="1044">
        <v>2500</v>
      </c>
      <c r="C21" s="1316"/>
      <c r="D21" s="1317"/>
    </row>
    <row r="22" spans="1:4" x14ac:dyDescent="0.35">
      <c r="A22" s="569">
        <v>221</v>
      </c>
      <c r="B22" s="410">
        <v>14595</v>
      </c>
      <c r="C22" s="763"/>
      <c r="D22" s="764"/>
    </row>
    <row r="23" spans="1:4" x14ac:dyDescent="0.35">
      <c r="A23" s="569">
        <v>230</v>
      </c>
      <c r="B23" s="847">
        <v>2270</v>
      </c>
      <c r="C23" s="1047"/>
      <c r="D23" s="1048"/>
    </row>
    <row r="24" spans="1:4" x14ac:dyDescent="0.35">
      <c r="A24" s="569">
        <v>236</v>
      </c>
      <c r="B24" s="847">
        <v>278726</v>
      </c>
      <c r="C24" s="519"/>
      <c r="D24" s="396"/>
    </row>
    <row r="25" spans="1:4" x14ac:dyDescent="0.35">
      <c r="A25" s="573"/>
      <c r="B25" s="394"/>
      <c r="C25" s="644"/>
      <c r="D25" s="396"/>
    </row>
    <row r="26" spans="1:4" x14ac:dyDescent="0.35">
      <c r="A26" s="573"/>
      <c r="B26" s="394"/>
      <c r="C26" s="519"/>
      <c r="D26" s="396"/>
    </row>
    <row r="27" spans="1:4" x14ac:dyDescent="0.35">
      <c r="A27" s="573"/>
      <c r="B27" s="214"/>
      <c r="C27" s="519"/>
      <c r="D27" s="396"/>
    </row>
    <row r="28" spans="1:4" x14ac:dyDescent="0.35">
      <c r="A28" s="573"/>
      <c r="B28" s="214"/>
      <c r="C28" s="519"/>
      <c r="D28" s="396"/>
    </row>
    <row r="29" spans="1:4" x14ac:dyDescent="0.35">
      <c r="A29" s="573"/>
      <c r="B29" s="847"/>
      <c r="C29" s="519"/>
      <c r="D29" s="396"/>
    </row>
    <row r="30" spans="1:4" x14ac:dyDescent="0.35">
      <c r="A30" s="573"/>
      <c r="B30" s="847"/>
      <c r="C30" s="779"/>
      <c r="D30" s="396"/>
    </row>
    <row r="31" spans="1:4" x14ac:dyDescent="0.35">
      <c r="A31" s="573"/>
      <c r="B31" s="847"/>
      <c r="C31" s="534"/>
      <c r="D31" s="397"/>
    </row>
    <row r="32" spans="1:4" x14ac:dyDescent="0.35">
      <c r="A32" s="573"/>
      <c r="B32" s="847"/>
      <c r="C32" s="519"/>
      <c r="D32" s="396"/>
    </row>
    <row r="33" spans="1:4" x14ac:dyDescent="0.35">
      <c r="A33" s="569"/>
      <c r="B33" s="847"/>
      <c r="C33" s="519"/>
      <c r="D33" s="396"/>
    </row>
    <row r="34" spans="1:4" x14ac:dyDescent="0.35">
      <c r="A34" s="573"/>
      <c r="B34" s="847"/>
      <c r="C34" s="519"/>
      <c r="D34" s="396"/>
    </row>
    <row r="35" spans="1:4" x14ac:dyDescent="0.35">
      <c r="A35" s="573"/>
      <c r="B35" s="847"/>
      <c r="C35" s="519"/>
      <c r="D35" s="396"/>
    </row>
    <row r="36" spans="1:4" x14ac:dyDescent="0.35">
      <c r="A36" s="573"/>
      <c r="C36" s="519"/>
      <c r="D36" s="396"/>
    </row>
    <row r="37" spans="1:4" x14ac:dyDescent="0.35">
      <c r="A37" s="573"/>
      <c r="B37" s="847"/>
      <c r="C37" s="534"/>
      <c r="D37" s="396"/>
    </row>
    <row r="38" spans="1:4" x14ac:dyDescent="0.35">
      <c r="A38" s="573"/>
      <c r="B38" s="847"/>
      <c r="C38" s="519"/>
      <c r="D38" s="396"/>
    </row>
    <row r="39" spans="1:4" ht="15" thickBot="1" x14ac:dyDescent="0.4">
      <c r="A39" s="573"/>
      <c r="B39" s="847"/>
      <c r="C39" s="519"/>
      <c r="D39" s="614"/>
    </row>
    <row r="40" spans="1:4" ht="15" thickBot="1" x14ac:dyDescent="0.4">
      <c r="A40" s="768" t="s">
        <v>12</v>
      </c>
      <c r="B40" s="765">
        <f>SUM(B17:B39)</f>
        <v>345716</v>
      </c>
      <c r="C40" s="766" t="s">
        <v>8</v>
      </c>
      <c r="D40" s="767">
        <f>SUM(D16:D39)</f>
        <v>345716</v>
      </c>
    </row>
    <row r="41" spans="1:4" x14ac:dyDescent="0.35">
      <c r="A41" s="604"/>
      <c r="B41" s="1186"/>
      <c r="C41" s="615"/>
      <c r="D41" s="1186"/>
    </row>
    <row r="42" spans="1:4" x14ac:dyDescent="0.35">
      <c r="A42" s="604"/>
      <c r="B42" s="1332"/>
      <c r="C42" s="615"/>
      <c r="D42" s="1332"/>
    </row>
    <row r="43" spans="1:4" x14ac:dyDescent="0.35">
      <c r="A43" s="604"/>
      <c r="B43" s="1332"/>
      <c r="C43" s="615"/>
      <c r="D43" s="1332"/>
    </row>
    <row r="44" spans="1:4" x14ac:dyDescent="0.35">
      <c r="A44" s="604"/>
      <c r="B44" s="1186"/>
      <c r="C44" s="615"/>
      <c r="D44" s="1186"/>
    </row>
    <row r="45" spans="1:4" x14ac:dyDescent="0.35">
      <c r="A45" s="604"/>
      <c r="B45" s="1186"/>
      <c r="C45" s="615"/>
      <c r="D45" s="1186"/>
    </row>
    <row r="46" spans="1:4" x14ac:dyDescent="0.35">
      <c r="A46" s="604"/>
      <c r="B46" s="1042"/>
      <c r="C46" s="615"/>
      <c r="D46" s="1042"/>
    </row>
    <row r="47" spans="1:4" ht="15.75" customHeight="1" x14ac:dyDescent="0.35">
      <c r="A47" s="559" t="s">
        <v>757</v>
      </c>
      <c r="B47" s="559"/>
      <c r="C47" s="1533" t="s">
        <v>636</v>
      </c>
      <c r="D47" s="1533"/>
    </row>
    <row r="48" spans="1:4" ht="15.75" customHeight="1" x14ac:dyDescent="0.35">
      <c r="A48" s="1185"/>
      <c r="B48" s="1185"/>
      <c r="C48" s="1179"/>
      <c r="D48" s="1179"/>
    </row>
    <row r="49" spans="3:4" x14ac:dyDescent="0.35">
      <c r="C49" s="1724" t="s">
        <v>38</v>
      </c>
      <c r="D49" s="1724"/>
    </row>
    <row r="50" spans="3:4" x14ac:dyDescent="0.35">
      <c r="C50" s="1724" t="s">
        <v>11</v>
      </c>
      <c r="D50" s="1724"/>
    </row>
    <row r="51" spans="3:4" x14ac:dyDescent="0.35">
      <c r="C51" s="1724"/>
      <c r="D51" s="1724"/>
    </row>
  </sheetData>
  <sheetProtection algorithmName="SHA-512" hashValue="lyuvqXjG9dE+Uu2FC0Ze8FYOz0WBuf6Z3K1VLTz+Gv8ZYU//m8HO9C4YxRqWhFvZMJ+lhzaNGH5xn9Mc1MqINQ==" saltValue="nVSFB1IwIqVucLRkgsO6Mg==" spinCount="100000" sheet="1" objects="1" scenarios="1" selectLockedCells="1" selectUnlockedCells="1"/>
  <mergeCells count="13">
    <mergeCell ref="C47:D47"/>
    <mergeCell ref="C49:D49"/>
    <mergeCell ref="C50:D50"/>
    <mergeCell ref="C51:D51"/>
    <mergeCell ref="C13:C15"/>
    <mergeCell ref="D13:D15"/>
    <mergeCell ref="A13:A15"/>
    <mergeCell ref="B13:B15"/>
    <mergeCell ref="A3:C3"/>
    <mergeCell ref="A6:D6"/>
    <mergeCell ref="B8:D8"/>
    <mergeCell ref="A9:A10"/>
    <mergeCell ref="B9:D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78"/>
  <sheetViews>
    <sheetView workbookViewId="0">
      <selection activeCell="G50" sqref="G50"/>
    </sheetView>
  </sheetViews>
  <sheetFormatPr defaultRowHeight="14.5" x14ac:dyDescent="0.35"/>
  <cols>
    <col min="1" max="1" width="19.1796875" customWidth="1"/>
    <col min="2" max="2" width="21.1796875" customWidth="1"/>
    <col min="3" max="3" width="19.1796875" customWidth="1"/>
    <col min="4" max="4" width="20.81640625" customWidth="1"/>
    <col min="5" max="5" width="12.81640625" bestFit="1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665"/>
      <c r="B3" s="1665"/>
      <c r="C3" s="1665"/>
    </row>
    <row r="4" spans="1:4" x14ac:dyDescent="0.35">
      <c r="A4" s="186" t="s">
        <v>558</v>
      </c>
      <c r="B4" s="198"/>
      <c r="C4" s="1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415</v>
      </c>
      <c r="B8" s="1669" t="s">
        <v>319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391"/>
      <c r="B10" s="391"/>
      <c r="C10" s="391"/>
      <c r="D10" s="391"/>
    </row>
    <row r="11" spans="1:4" ht="15" thickBot="1" x14ac:dyDescent="0.4">
      <c r="A11" s="560"/>
      <c r="B11" s="560"/>
      <c r="C11" s="560"/>
      <c r="D11" s="560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69" t="s">
        <v>77</v>
      </c>
      <c r="B15" s="847">
        <v>240</v>
      </c>
      <c r="C15" s="759" t="s">
        <v>41</v>
      </c>
      <c r="D15" s="760">
        <f>B48</f>
        <v>868406</v>
      </c>
    </row>
    <row r="16" spans="1:4" x14ac:dyDescent="0.35">
      <c r="A16" s="569">
        <v>8</v>
      </c>
      <c r="B16" s="1318">
        <v>18105</v>
      </c>
      <c r="C16" s="534"/>
      <c r="D16" s="396"/>
    </row>
    <row r="17" spans="1:6" x14ac:dyDescent="0.35">
      <c r="A17" s="569">
        <v>22</v>
      </c>
      <c r="B17" s="1318">
        <v>37000</v>
      </c>
      <c r="C17" s="534"/>
      <c r="D17" s="396"/>
    </row>
    <row r="18" spans="1:6" x14ac:dyDescent="0.35">
      <c r="A18" s="778">
        <v>29</v>
      </c>
      <c r="B18" s="1318">
        <v>38881</v>
      </c>
      <c r="C18" s="534"/>
      <c r="D18" s="396"/>
    </row>
    <row r="19" spans="1:6" x14ac:dyDescent="0.35">
      <c r="A19" s="950" t="s">
        <v>101</v>
      </c>
      <c r="B19" s="1395">
        <v>240</v>
      </c>
      <c r="C19" s="534"/>
      <c r="D19" s="396"/>
    </row>
    <row r="20" spans="1:6" x14ac:dyDescent="0.35">
      <c r="A20" s="778">
        <v>32</v>
      </c>
      <c r="B20" s="1318">
        <v>3000</v>
      </c>
      <c r="C20" s="534"/>
      <c r="D20" s="396"/>
    </row>
    <row r="21" spans="1:6" x14ac:dyDescent="0.35">
      <c r="A21" s="778">
        <v>44</v>
      </c>
      <c r="B21" s="1318">
        <v>55523</v>
      </c>
      <c r="C21" s="534"/>
      <c r="D21" s="535"/>
    </row>
    <row r="22" spans="1:6" x14ac:dyDescent="0.35">
      <c r="A22" s="950" t="s">
        <v>713</v>
      </c>
      <c r="B22" s="1395">
        <v>480</v>
      </c>
      <c r="C22" s="519"/>
      <c r="D22" s="396"/>
      <c r="F22" s="298"/>
    </row>
    <row r="23" spans="1:6" x14ac:dyDescent="0.35">
      <c r="A23" s="569">
        <v>55</v>
      </c>
      <c r="B23" s="1318">
        <v>54470</v>
      </c>
      <c r="C23" s="519"/>
      <c r="D23" s="396"/>
      <c r="F23" s="298"/>
    </row>
    <row r="24" spans="1:6" x14ac:dyDescent="0.35">
      <c r="A24" s="569">
        <v>93</v>
      </c>
      <c r="B24" s="1318">
        <v>61831</v>
      </c>
      <c r="C24" s="608"/>
      <c r="D24" s="397"/>
      <c r="F24" s="298"/>
    </row>
    <row r="25" spans="1:6" x14ac:dyDescent="0.35">
      <c r="A25" s="569">
        <v>94</v>
      </c>
      <c r="B25" s="1318">
        <v>129564</v>
      </c>
      <c r="C25" s="519"/>
      <c r="D25" s="396"/>
      <c r="F25" s="298"/>
    </row>
    <row r="26" spans="1:6" x14ac:dyDescent="0.35">
      <c r="A26" s="569">
        <v>98</v>
      </c>
      <c r="B26" s="410">
        <v>24385</v>
      </c>
      <c r="C26" s="519"/>
      <c r="D26" s="396"/>
      <c r="F26" s="298"/>
    </row>
    <row r="27" spans="1:6" x14ac:dyDescent="0.35">
      <c r="A27" s="569" t="s">
        <v>755</v>
      </c>
      <c r="B27" s="410">
        <v>170</v>
      </c>
      <c r="C27" s="519"/>
      <c r="D27" s="396"/>
      <c r="F27" s="298"/>
    </row>
    <row r="28" spans="1:6" x14ac:dyDescent="0.35">
      <c r="A28" s="569">
        <v>117</v>
      </c>
      <c r="B28" s="410">
        <v>14980</v>
      </c>
      <c r="C28" s="519"/>
      <c r="D28" s="396"/>
      <c r="F28" s="298"/>
    </row>
    <row r="29" spans="1:6" x14ac:dyDescent="0.35">
      <c r="A29" s="569">
        <v>116</v>
      </c>
      <c r="B29" s="410">
        <v>27780</v>
      </c>
      <c r="C29" s="519"/>
      <c r="D29" s="396"/>
      <c r="F29" s="298"/>
    </row>
    <row r="30" spans="1:6" x14ac:dyDescent="0.35">
      <c r="A30" s="569">
        <v>121</v>
      </c>
      <c r="B30" s="410">
        <v>21260</v>
      </c>
      <c r="C30" s="519"/>
      <c r="D30" s="396"/>
      <c r="F30" s="298"/>
    </row>
    <row r="31" spans="1:6" x14ac:dyDescent="0.35">
      <c r="A31" s="569" t="s">
        <v>756</v>
      </c>
      <c r="B31" s="410">
        <v>170</v>
      </c>
      <c r="C31" s="519"/>
      <c r="D31" s="396"/>
      <c r="F31" s="298"/>
    </row>
    <row r="32" spans="1:6" x14ac:dyDescent="0.35">
      <c r="A32" s="569">
        <v>137</v>
      </c>
      <c r="B32" s="410">
        <v>30302</v>
      </c>
      <c r="C32" s="519"/>
      <c r="D32" s="396"/>
      <c r="F32" s="298"/>
    </row>
    <row r="33" spans="1:6" x14ac:dyDescent="0.35">
      <c r="A33" s="569">
        <v>140</v>
      </c>
      <c r="B33" s="410">
        <v>19520</v>
      </c>
      <c r="C33" s="519"/>
      <c r="D33" s="396"/>
      <c r="F33" s="298"/>
    </row>
    <row r="34" spans="1:6" x14ac:dyDescent="0.35">
      <c r="A34" s="569">
        <v>147</v>
      </c>
      <c r="B34" s="410">
        <v>16910</v>
      </c>
      <c r="C34" s="519"/>
      <c r="D34" s="396"/>
      <c r="F34" s="298"/>
    </row>
    <row r="35" spans="1:6" x14ac:dyDescent="0.35">
      <c r="A35" s="569">
        <v>152</v>
      </c>
      <c r="B35" s="410">
        <v>47220</v>
      </c>
      <c r="C35" s="534"/>
      <c r="D35" s="396"/>
      <c r="F35" s="298"/>
    </row>
    <row r="36" spans="1:6" x14ac:dyDescent="0.35">
      <c r="A36" s="569">
        <v>163</v>
      </c>
      <c r="B36" s="410">
        <v>47235</v>
      </c>
      <c r="C36" s="534"/>
      <c r="D36" s="396"/>
      <c r="F36" s="298"/>
    </row>
    <row r="37" spans="1:6" x14ac:dyDescent="0.35">
      <c r="A37" s="569">
        <v>162</v>
      </c>
      <c r="B37" s="410">
        <v>16910</v>
      </c>
      <c r="C37" s="534"/>
      <c r="D37" s="396"/>
      <c r="F37" s="298"/>
    </row>
    <row r="38" spans="1:6" x14ac:dyDescent="0.35">
      <c r="A38" s="569">
        <v>187</v>
      </c>
      <c r="B38" s="410">
        <v>47485</v>
      </c>
      <c r="C38" s="534"/>
      <c r="D38" s="396"/>
      <c r="F38" s="298"/>
    </row>
    <row r="39" spans="1:6" x14ac:dyDescent="0.35">
      <c r="A39" s="569" t="s">
        <v>783</v>
      </c>
      <c r="B39" s="410">
        <v>240</v>
      </c>
      <c r="C39" s="534"/>
      <c r="D39" s="396"/>
      <c r="F39" s="298"/>
    </row>
    <row r="40" spans="1:6" x14ac:dyDescent="0.35">
      <c r="A40" s="569">
        <v>198</v>
      </c>
      <c r="B40" s="410">
        <v>16910</v>
      </c>
      <c r="C40" s="534"/>
      <c r="D40" s="396"/>
      <c r="F40" s="298"/>
    </row>
    <row r="41" spans="1:6" x14ac:dyDescent="0.35">
      <c r="A41" s="569">
        <v>218</v>
      </c>
      <c r="B41" s="410">
        <v>54789</v>
      </c>
      <c r="C41" s="534"/>
      <c r="D41" s="396"/>
      <c r="F41" s="298"/>
    </row>
    <row r="42" spans="1:6" x14ac:dyDescent="0.35">
      <c r="A42" s="569">
        <v>216</v>
      </c>
      <c r="B42" s="410">
        <v>16910</v>
      </c>
      <c r="C42" s="534"/>
      <c r="D42" s="396"/>
    </row>
    <row r="43" spans="1:6" x14ac:dyDescent="0.35">
      <c r="A43" s="1397" t="s">
        <v>784</v>
      </c>
      <c r="B43" s="410">
        <v>240</v>
      </c>
      <c r="C43" s="534"/>
      <c r="D43" s="396"/>
    </row>
    <row r="44" spans="1:6" x14ac:dyDescent="0.35">
      <c r="A44" s="569">
        <v>239</v>
      </c>
      <c r="B44" s="410">
        <v>48746</v>
      </c>
      <c r="C44" s="534"/>
      <c r="D44" s="396"/>
    </row>
    <row r="45" spans="1:6" x14ac:dyDescent="0.35">
      <c r="A45" s="569">
        <v>241</v>
      </c>
      <c r="B45" s="410">
        <v>16910</v>
      </c>
      <c r="C45" s="534"/>
      <c r="D45" s="396"/>
    </row>
    <row r="46" spans="1:6" x14ac:dyDescent="0.35">
      <c r="A46" s="569"/>
      <c r="B46" s="410"/>
      <c r="C46" s="644"/>
      <c r="D46" s="396"/>
    </row>
    <row r="47" spans="1:6" ht="15" thickBot="1" x14ac:dyDescent="0.4">
      <c r="A47" s="569"/>
      <c r="B47" s="847"/>
      <c r="C47" s="941"/>
      <c r="D47" s="614"/>
    </row>
    <row r="48" spans="1:6" ht="15" thickBot="1" x14ac:dyDescent="0.4">
      <c r="A48" s="640" t="s">
        <v>12</v>
      </c>
      <c r="B48" s="612">
        <f>SUM(B15:B47)</f>
        <v>868406</v>
      </c>
      <c r="C48" s="613" t="s">
        <v>242</v>
      </c>
      <c r="D48" s="611">
        <f>SUM(D15:D47)</f>
        <v>868406</v>
      </c>
    </row>
    <row r="49" spans="1:5" x14ac:dyDescent="0.35">
      <c r="A49" s="615"/>
      <c r="B49" s="1186"/>
      <c r="C49" s="615"/>
      <c r="D49" s="1186"/>
    </row>
    <row r="50" spans="1:5" x14ac:dyDescent="0.35">
      <c r="A50" s="615"/>
      <c r="B50" s="1332"/>
      <c r="C50" s="615"/>
      <c r="D50" s="1332"/>
    </row>
    <row r="51" spans="1:5" x14ac:dyDescent="0.35">
      <c r="A51" s="615"/>
      <c r="B51" s="1186"/>
      <c r="C51" s="615"/>
      <c r="D51" s="1186"/>
    </row>
    <row r="52" spans="1:5" x14ac:dyDescent="0.35">
      <c r="A52" s="1041" t="s">
        <v>854</v>
      </c>
      <c r="B52" s="1041"/>
      <c r="C52" s="1533" t="s">
        <v>644</v>
      </c>
      <c r="D52" s="1533"/>
    </row>
    <row r="53" spans="1:5" x14ac:dyDescent="0.35">
      <c r="A53" s="1185"/>
      <c r="B53" s="1185"/>
      <c r="C53" s="1179"/>
      <c r="D53" s="1179"/>
    </row>
    <row r="54" spans="1:5" x14ac:dyDescent="0.35">
      <c r="C54" s="1724" t="s">
        <v>38</v>
      </c>
      <c r="D54" s="1724"/>
    </row>
    <row r="55" spans="1:5" x14ac:dyDescent="0.35">
      <c r="C55" s="1724"/>
      <c r="D55" s="1724"/>
    </row>
    <row r="56" spans="1:5" x14ac:dyDescent="0.35">
      <c r="C56" s="1724"/>
      <c r="D56" s="1724"/>
    </row>
    <row r="57" spans="1:5" x14ac:dyDescent="0.35">
      <c r="A57" s="574"/>
      <c r="B57" s="394"/>
      <c r="C57" s="417"/>
      <c r="D57" s="394"/>
    </row>
    <row r="58" spans="1:5" x14ac:dyDescent="0.35">
      <c r="A58" s="574"/>
      <c r="B58" s="394"/>
      <c r="C58" s="417"/>
      <c r="D58" s="394"/>
    </row>
    <row r="59" spans="1:5" x14ac:dyDescent="0.35">
      <c r="A59" s="574"/>
      <c r="B59" s="394"/>
      <c r="C59" s="417"/>
      <c r="D59" s="214"/>
    </row>
    <row r="60" spans="1:5" ht="14.25" customHeight="1" x14ac:dyDescent="0.35">
      <c r="A60" s="574"/>
      <c r="B60" s="394"/>
      <c r="C60" s="417"/>
      <c r="D60" s="214"/>
    </row>
    <row r="61" spans="1:5" x14ac:dyDescent="0.35">
      <c r="A61" s="574"/>
      <c r="B61" s="394"/>
      <c r="C61" s="417"/>
      <c r="D61" s="214"/>
    </row>
    <row r="62" spans="1:5" x14ac:dyDescent="0.35">
      <c r="A62" s="574"/>
      <c r="B62" s="394"/>
      <c r="C62" s="417"/>
      <c r="D62" s="394"/>
      <c r="E62" s="382"/>
    </row>
    <row r="63" spans="1:5" x14ac:dyDescent="0.35">
      <c r="A63" s="574"/>
      <c r="B63" s="394"/>
      <c r="C63" s="417"/>
      <c r="D63" s="394"/>
    </row>
    <row r="64" spans="1:5" x14ac:dyDescent="0.35">
      <c r="A64" s="574"/>
      <c r="B64" s="394"/>
      <c r="C64" s="417"/>
      <c r="D64" s="394"/>
    </row>
    <row r="65" spans="1:4" x14ac:dyDescent="0.35">
      <c r="A65" s="574"/>
      <c r="B65" s="394"/>
      <c r="C65" s="417"/>
      <c r="D65" s="394"/>
    </row>
    <row r="66" spans="1:4" x14ac:dyDescent="0.35">
      <c r="A66" s="574"/>
      <c r="B66" s="394"/>
      <c r="C66" s="417"/>
      <c r="D66" s="394"/>
    </row>
    <row r="67" spans="1:4" x14ac:dyDescent="0.35">
      <c r="A67" s="1184"/>
      <c r="B67" s="1186"/>
      <c r="C67" s="615"/>
      <c r="D67" s="1186"/>
    </row>
    <row r="68" spans="1:4" x14ac:dyDescent="0.35">
      <c r="A68" s="403"/>
      <c r="B68" s="403"/>
      <c r="C68" s="403"/>
      <c r="D68" s="403"/>
    </row>
    <row r="69" spans="1:4" x14ac:dyDescent="0.35">
      <c r="A69" s="403"/>
      <c r="B69" s="403"/>
      <c r="C69" s="403"/>
      <c r="D69" s="403"/>
    </row>
    <row r="70" spans="1:4" x14ac:dyDescent="0.35">
      <c r="A70" s="403"/>
      <c r="B70" s="403"/>
      <c r="C70" s="403"/>
      <c r="D70" s="403"/>
    </row>
    <row r="71" spans="1:4" x14ac:dyDescent="0.35">
      <c r="A71" s="403"/>
      <c r="B71" s="403"/>
      <c r="C71" s="403"/>
      <c r="D71" s="403"/>
    </row>
    <row r="72" spans="1:4" x14ac:dyDescent="0.35">
      <c r="A72" s="298"/>
      <c r="B72" s="298"/>
      <c r="C72" s="298"/>
      <c r="D72" s="298"/>
    </row>
    <row r="73" spans="1:4" x14ac:dyDescent="0.35">
      <c r="A73" s="1749"/>
      <c r="B73" s="1749"/>
      <c r="C73" s="1749"/>
      <c r="D73" s="1749"/>
    </row>
    <row r="74" spans="1:4" x14ac:dyDescent="0.35">
      <c r="A74" s="298"/>
      <c r="B74" s="298"/>
      <c r="C74" s="1750"/>
      <c r="D74" s="1750"/>
    </row>
    <row r="75" spans="1:4" x14ac:dyDescent="0.35">
      <c r="A75" s="298"/>
      <c r="B75" s="298"/>
      <c r="C75" s="1750"/>
      <c r="D75" s="1750"/>
    </row>
    <row r="76" spans="1:4" x14ac:dyDescent="0.35">
      <c r="A76" s="298"/>
      <c r="B76" s="298"/>
      <c r="C76" s="1750"/>
      <c r="D76" s="1750"/>
    </row>
    <row r="77" spans="1:4" x14ac:dyDescent="0.35">
      <c r="A77" s="298"/>
      <c r="B77" s="298"/>
      <c r="C77" s="1750"/>
      <c r="D77" s="1750"/>
    </row>
    <row r="78" spans="1:4" x14ac:dyDescent="0.35">
      <c r="A78" s="298"/>
      <c r="B78" s="298"/>
      <c r="C78" s="298"/>
      <c r="D78" s="298"/>
    </row>
  </sheetData>
  <sheetProtection algorithmName="SHA-512" hashValue="P7MTF0VLVOrn+NoH4NpV1IrzRWGt7vfLeJRA106H0JLDOF7tOFgd0Or+t1oTNyP+87g5WxIfBFr+Bfiz1SWbtA==" saltValue="ma4HwghH0pohYhVysp2FVQ==" spinCount="100000" sheet="1" objects="1" scenarios="1" selectLockedCells="1" selectUnlockedCells="1"/>
  <mergeCells count="18">
    <mergeCell ref="A73:D73"/>
    <mergeCell ref="C74:D74"/>
    <mergeCell ref="C75:D75"/>
    <mergeCell ref="C76:D76"/>
    <mergeCell ref="C77:D77"/>
    <mergeCell ref="A3:C3"/>
    <mergeCell ref="A5:D5"/>
    <mergeCell ref="B7:D7"/>
    <mergeCell ref="A8:A9"/>
    <mergeCell ref="B8:D9"/>
    <mergeCell ref="C56:D56"/>
    <mergeCell ref="A12:A14"/>
    <mergeCell ref="B12:B14"/>
    <mergeCell ref="C12:C14"/>
    <mergeCell ref="D12:D14"/>
    <mergeCell ref="C52:D52"/>
    <mergeCell ref="C54:D54"/>
    <mergeCell ref="C55:D5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7"/>
  <sheetViews>
    <sheetView topLeftCell="A10" workbookViewId="0">
      <selection activeCell="D20" sqref="D20"/>
    </sheetView>
  </sheetViews>
  <sheetFormatPr defaultRowHeight="14.5" x14ac:dyDescent="0.35"/>
  <cols>
    <col min="1" max="1" width="18.1796875" customWidth="1"/>
    <col min="2" max="2" width="21.81640625" customWidth="1"/>
    <col min="3" max="3" width="19" customWidth="1"/>
    <col min="4" max="4" width="22.179687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665"/>
      <c r="B3" s="1665"/>
      <c r="C3" s="1665"/>
    </row>
    <row r="4" spans="1:4" x14ac:dyDescent="0.35">
      <c r="A4" s="186" t="s">
        <v>558</v>
      </c>
      <c r="B4" s="198"/>
      <c r="C4" s="198"/>
    </row>
    <row r="5" spans="1:4" x14ac:dyDescent="0.35">
      <c r="A5" s="186"/>
      <c r="B5" s="560"/>
      <c r="C5" s="560"/>
    </row>
    <row r="6" spans="1:4" x14ac:dyDescent="0.35">
      <c r="A6" s="186"/>
      <c r="B6" s="198"/>
      <c r="C6" s="198"/>
    </row>
    <row r="7" spans="1:4" x14ac:dyDescent="0.35">
      <c r="A7" s="1653" t="s">
        <v>686</v>
      </c>
      <c r="B7" s="1653"/>
      <c r="C7" s="1653"/>
      <c r="D7" s="1653"/>
    </row>
    <row r="8" spans="1:4" x14ac:dyDescent="0.35">
      <c r="A8" s="557"/>
      <c r="B8" s="557"/>
      <c r="C8" s="557"/>
      <c r="D8" s="557"/>
    </row>
    <row r="9" spans="1:4" ht="15" thickBot="1" x14ac:dyDescent="0.4">
      <c r="A9" s="604"/>
      <c r="B9" s="604"/>
      <c r="C9" s="604"/>
      <c r="D9" s="604"/>
    </row>
    <row r="10" spans="1:4" ht="26.5" thickBot="1" x14ac:dyDescent="0.4">
      <c r="A10" s="605" t="s">
        <v>240</v>
      </c>
      <c r="B10" s="1745" t="s">
        <v>220</v>
      </c>
      <c r="C10" s="1745"/>
      <c r="D10" s="1746"/>
    </row>
    <row r="11" spans="1:4" x14ac:dyDescent="0.35">
      <c r="A11" s="1722" t="s">
        <v>416</v>
      </c>
      <c r="B11" s="1669" t="s">
        <v>417</v>
      </c>
      <c r="C11" s="1669"/>
      <c r="D11" s="1671"/>
    </row>
    <row r="12" spans="1:4" ht="15" thickBot="1" x14ac:dyDescent="0.4">
      <c r="A12" s="1723"/>
      <c r="B12" s="1670"/>
      <c r="C12" s="1670"/>
      <c r="D12" s="1672"/>
    </row>
    <row r="13" spans="1:4" x14ac:dyDescent="0.35">
      <c r="A13" s="391"/>
      <c r="B13" s="391"/>
      <c r="C13" s="391"/>
      <c r="D13" s="391"/>
    </row>
    <row r="14" spans="1:4" ht="15" thickBot="1" x14ac:dyDescent="0.4">
      <c r="A14" s="560"/>
      <c r="B14" s="560"/>
      <c r="C14" s="560"/>
      <c r="D14" s="560"/>
    </row>
    <row r="15" spans="1:4" x14ac:dyDescent="0.35">
      <c r="A15" s="1716" t="s">
        <v>45</v>
      </c>
      <c r="B15" s="1719" t="s">
        <v>25</v>
      </c>
      <c r="C15" s="1719" t="s">
        <v>45</v>
      </c>
      <c r="D15" s="1727" t="s">
        <v>5</v>
      </c>
    </row>
    <row r="16" spans="1:4" x14ac:dyDescent="0.35">
      <c r="A16" s="1717"/>
      <c r="B16" s="1720"/>
      <c r="C16" s="1720"/>
      <c r="D16" s="1728"/>
    </row>
    <row r="17" spans="1:4" ht="15" thickBot="1" x14ac:dyDescent="0.4">
      <c r="A17" s="1718"/>
      <c r="B17" s="1721"/>
      <c r="C17" s="1721"/>
      <c r="D17" s="1729"/>
    </row>
    <row r="18" spans="1:4" x14ac:dyDescent="0.35">
      <c r="A18" s="569"/>
      <c r="B18" s="847"/>
      <c r="C18" s="769" t="s">
        <v>41</v>
      </c>
      <c r="D18" s="760">
        <f>B34</f>
        <v>0</v>
      </c>
    </row>
    <row r="19" spans="1:4" x14ac:dyDescent="0.35">
      <c r="A19" s="569"/>
      <c r="B19" s="847"/>
      <c r="C19" s="519"/>
      <c r="D19" s="396">
        <v>0</v>
      </c>
    </row>
    <row r="20" spans="1:4" x14ac:dyDescent="0.35">
      <c r="A20" s="569"/>
      <c r="B20" s="847"/>
      <c r="C20" s="519"/>
      <c r="D20" s="396"/>
    </row>
    <row r="21" spans="1:4" x14ac:dyDescent="0.35">
      <c r="A21" s="569"/>
      <c r="B21" s="847"/>
      <c r="C21" s="519"/>
      <c r="D21" s="396"/>
    </row>
    <row r="22" spans="1:4" x14ac:dyDescent="0.35">
      <c r="A22" s="569"/>
      <c r="B22" s="847"/>
      <c r="C22" s="519"/>
      <c r="D22" s="396"/>
    </row>
    <row r="23" spans="1:4" x14ac:dyDescent="0.35">
      <c r="A23" s="569"/>
      <c r="B23" s="847"/>
      <c r="C23" s="519"/>
      <c r="D23" s="396"/>
    </row>
    <row r="24" spans="1:4" x14ac:dyDescent="0.35">
      <c r="A24" s="569"/>
      <c r="B24" s="847"/>
      <c r="C24" s="519"/>
      <c r="D24" s="396"/>
    </row>
    <row r="25" spans="1:4" x14ac:dyDescent="0.35">
      <c r="A25" s="569"/>
      <c r="B25" s="847"/>
      <c r="C25" s="519"/>
      <c r="D25" s="396"/>
    </row>
    <row r="26" spans="1:4" x14ac:dyDescent="0.35">
      <c r="A26" s="569"/>
      <c r="B26" s="847"/>
      <c r="C26" s="519"/>
      <c r="D26" s="396"/>
    </row>
    <row r="27" spans="1:4" x14ac:dyDescent="0.35">
      <c r="A27" s="569"/>
      <c r="B27" s="847"/>
      <c r="C27" s="519"/>
      <c r="D27" s="396"/>
    </row>
    <row r="28" spans="1:4" x14ac:dyDescent="0.35">
      <c r="A28" s="569"/>
      <c r="B28" s="847"/>
      <c r="C28" s="519"/>
      <c r="D28" s="396"/>
    </row>
    <row r="29" spans="1:4" x14ac:dyDescent="0.35">
      <c r="A29" s="569"/>
      <c r="B29" s="847"/>
      <c r="C29" s="519"/>
      <c r="D29" s="396"/>
    </row>
    <row r="30" spans="1:4" x14ac:dyDescent="0.35">
      <c r="A30" s="569"/>
      <c r="B30" s="847"/>
      <c r="C30" s="519"/>
      <c r="D30" s="396"/>
    </row>
    <row r="31" spans="1:4" x14ac:dyDescent="0.35">
      <c r="A31" s="569"/>
      <c r="B31" s="847"/>
      <c r="C31" s="519"/>
      <c r="D31" s="396"/>
    </row>
    <row r="32" spans="1:4" x14ac:dyDescent="0.35">
      <c r="A32" s="569"/>
      <c r="B32" s="847"/>
      <c r="C32" s="519"/>
      <c r="D32" s="396"/>
    </row>
    <row r="33" spans="1:4" ht="15" thickBot="1" x14ac:dyDescent="0.4">
      <c r="A33" s="569"/>
      <c r="B33" s="382"/>
      <c r="C33" s="519"/>
      <c r="D33" s="396"/>
    </row>
    <row r="34" spans="1:4" ht="15" thickBot="1" x14ac:dyDescent="0.4">
      <c r="A34" s="605" t="s">
        <v>338</v>
      </c>
      <c r="B34" s="612">
        <f>SUM(B18:B33)</f>
        <v>0</v>
      </c>
      <c r="C34" s="613" t="s">
        <v>8</v>
      </c>
      <c r="D34" s="611">
        <f>SUM(D18:D33)</f>
        <v>0</v>
      </c>
    </row>
    <row r="35" spans="1:4" x14ac:dyDescent="0.35">
      <c r="A35" s="214"/>
      <c r="B35" s="214"/>
      <c r="C35" s="214"/>
      <c r="D35" s="394"/>
    </row>
    <row r="36" spans="1:4" x14ac:dyDescent="0.35">
      <c r="A36" s="214"/>
      <c r="B36" s="214"/>
      <c r="C36" s="214"/>
      <c r="D36" s="394"/>
    </row>
    <row r="37" spans="1:4" x14ac:dyDescent="0.35">
      <c r="A37" s="214"/>
      <c r="B37" s="214"/>
      <c r="C37" s="214"/>
      <c r="D37" s="394"/>
    </row>
    <row r="38" spans="1:4" x14ac:dyDescent="0.35">
      <c r="A38" s="214"/>
      <c r="B38" s="214"/>
      <c r="C38" s="214"/>
      <c r="D38" s="394"/>
    </row>
    <row r="39" spans="1:4" x14ac:dyDescent="0.35">
      <c r="A39" s="214"/>
      <c r="B39" s="214"/>
      <c r="C39" s="214"/>
      <c r="D39" s="394"/>
    </row>
    <row r="42" spans="1:4" x14ac:dyDescent="0.35">
      <c r="A42" s="1654" t="s">
        <v>853</v>
      </c>
      <c r="B42" s="1654"/>
      <c r="C42" s="1654"/>
      <c r="D42" s="1654"/>
    </row>
    <row r="43" spans="1:4" x14ac:dyDescent="0.35">
      <c r="C43" s="1533" t="s">
        <v>634</v>
      </c>
      <c r="D43" s="1533"/>
    </row>
    <row r="44" spans="1:4" x14ac:dyDescent="0.35">
      <c r="C44" s="1179"/>
      <c r="D44" s="1179"/>
    </row>
    <row r="45" spans="1:4" x14ac:dyDescent="0.35">
      <c r="C45" s="1724" t="s">
        <v>38</v>
      </c>
      <c r="D45" s="1724"/>
    </row>
    <row r="46" spans="1:4" x14ac:dyDescent="0.35">
      <c r="C46" s="1724"/>
      <c r="D46" s="1724"/>
    </row>
    <row r="47" spans="1:4" x14ac:dyDescent="0.35">
      <c r="C47" s="1724"/>
      <c r="D47" s="1724"/>
    </row>
  </sheetData>
  <sheetProtection algorithmName="SHA-512" hashValue="MPuaq7xMeJFJpoEE/e8EHz7idJs9pDzv+5VOgzYgGylQ8OywyzvrMpWJCIn0aalpZ1/rWFqQ+NkQumS5ILC3qQ==" saltValue="VbhDnDlxgJhKydp6ZWdZHg==" spinCount="100000" sheet="1" objects="1" scenarios="1" selectLockedCells="1" selectUnlockedCells="1"/>
  <mergeCells count="14">
    <mergeCell ref="A42:D42"/>
    <mergeCell ref="C43:D43"/>
    <mergeCell ref="C45:D45"/>
    <mergeCell ref="C46:D46"/>
    <mergeCell ref="C47:D47"/>
    <mergeCell ref="B15:B17"/>
    <mergeCell ref="C15:C17"/>
    <mergeCell ref="D15:D17"/>
    <mergeCell ref="A3:C3"/>
    <mergeCell ref="A7:D7"/>
    <mergeCell ref="B10:D10"/>
    <mergeCell ref="A11:A12"/>
    <mergeCell ref="B11:D12"/>
    <mergeCell ref="A15:A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54"/>
  <sheetViews>
    <sheetView topLeftCell="A4" workbookViewId="0">
      <selection activeCell="H49" sqref="H49"/>
    </sheetView>
  </sheetViews>
  <sheetFormatPr defaultRowHeight="14.5" x14ac:dyDescent="0.35"/>
  <cols>
    <col min="1" max="1" width="21" customWidth="1"/>
    <col min="2" max="2" width="21.1796875" customWidth="1"/>
    <col min="3" max="3" width="19" customWidth="1"/>
    <col min="4" max="4" width="22.5429687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198"/>
      <c r="C3" s="198"/>
    </row>
    <row r="4" spans="1:4" x14ac:dyDescent="0.35">
      <c r="A4" s="186"/>
      <c r="B4" s="198"/>
      <c r="C4" s="1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418</v>
      </c>
      <c r="B8" s="1669" t="s">
        <v>316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391"/>
      <c r="B10" s="391"/>
      <c r="C10" s="391"/>
      <c r="D10" s="391"/>
    </row>
    <row r="11" spans="1:4" ht="15" thickBot="1" x14ac:dyDescent="0.4">
      <c r="A11" s="560"/>
      <c r="B11" s="560"/>
      <c r="C11" s="560"/>
      <c r="D11" s="560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69">
        <v>10</v>
      </c>
      <c r="B15" s="847">
        <v>5878</v>
      </c>
      <c r="C15" s="769" t="s">
        <v>41</v>
      </c>
      <c r="D15" s="760">
        <f>B41</f>
        <v>232283</v>
      </c>
    </row>
    <row r="16" spans="1:4" x14ac:dyDescent="0.35">
      <c r="A16" s="569">
        <v>30</v>
      </c>
      <c r="B16" s="847">
        <v>18432</v>
      </c>
      <c r="C16" s="534"/>
      <c r="D16" s="535"/>
    </row>
    <row r="17" spans="1:4" x14ac:dyDescent="0.35">
      <c r="A17" s="573">
        <v>41</v>
      </c>
      <c r="B17" s="847">
        <v>8721</v>
      </c>
      <c r="C17" s="534"/>
      <c r="D17" s="396"/>
    </row>
    <row r="18" spans="1:4" x14ac:dyDescent="0.35">
      <c r="A18" s="573">
        <v>51</v>
      </c>
      <c r="B18" s="847">
        <v>11160</v>
      </c>
      <c r="C18" s="534"/>
      <c r="D18" s="397"/>
    </row>
    <row r="19" spans="1:4" x14ac:dyDescent="0.35">
      <c r="A19" s="569">
        <v>60</v>
      </c>
      <c r="B19" s="847">
        <v>5790</v>
      </c>
      <c r="C19" s="534"/>
      <c r="D19" s="396"/>
    </row>
    <row r="20" spans="1:4" x14ac:dyDescent="0.35">
      <c r="A20" s="569">
        <v>89</v>
      </c>
      <c r="B20" s="847">
        <v>5512</v>
      </c>
      <c r="C20" s="644"/>
      <c r="D20" s="397"/>
    </row>
    <row r="21" spans="1:4" x14ac:dyDescent="0.35">
      <c r="A21" s="569">
        <v>97</v>
      </c>
      <c r="B21" s="847">
        <v>9792</v>
      </c>
      <c r="C21" s="534"/>
      <c r="D21" s="396"/>
    </row>
    <row r="22" spans="1:4" x14ac:dyDescent="0.35">
      <c r="A22" s="569">
        <v>88</v>
      </c>
      <c r="B22" s="847">
        <v>12528</v>
      </c>
      <c r="C22" s="534"/>
      <c r="D22" s="396"/>
    </row>
    <row r="23" spans="1:4" x14ac:dyDescent="0.35">
      <c r="A23" s="569">
        <v>110</v>
      </c>
      <c r="B23" s="847">
        <v>6340</v>
      </c>
      <c r="C23" s="644"/>
      <c r="D23" s="396"/>
    </row>
    <row r="24" spans="1:4" x14ac:dyDescent="0.35">
      <c r="A24" s="569">
        <v>109</v>
      </c>
      <c r="B24" s="847">
        <v>18486</v>
      </c>
      <c r="C24" s="534"/>
      <c r="D24" s="396"/>
    </row>
    <row r="25" spans="1:4" x14ac:dyDescent="0.35">
      <c r="A25" s="569">
        <v>133</v>
      </c>
      <c r="B25" s="847">
        <v>4134</v>
      </c>
      <c r="C25" s="534"/>
      <c r="D25" s="396"/>
    </row>
    <row r="26" spans="1:4" x14ac:dyDescent="0.35">
      <c r="A26" s="569">
        <v>139</v>
      </c>
      <c r="B26" s="847">
        <v>20322</v>
      </c>
      <c r="C26" s="534"/>
      <c r="D26" s="396"/>
    </row>
    <row r="27" spans="1:4" x14ac:dyDescent="0.35">
      <c r="A27" s="569">
        <v>144</v>
      </c>
      <c r="B27" s="847">
        <v>3856</v>
      </c>
      <c r="C27" s="644"/>
      <c r="D27" s="396"/>
    </row>
    <row r="28" spans="1:4" x14ac:dyDescent="0.35">
      <c r="A28" s="569">
        <v>151</v>
      </c>
      <c r="B28" s="847">
        <v>22122</v>
      </c>
      <c r="C28" s="534"/>
      <c r="D28" s="396"/>
    </row>
    <row r="29" spans="1:4" x14ac:dyDescent="0.35">
      <c r="A29" s="569">
        <v>158</v>
      </c>
      <c r="B29" s="847">
        <v>3896</v>
      </c>
      <c r="C29" s="644"/>
      <c r="D29" s="396"/>
    </row>
    <row r="30" spans="1:4" x14ac:dyDescent="0.35">
      <c r="A30" s="569">
        <v>181</v>
      </c>
      <c r="B30" s="847">
        <v>22806</v>
      </c>
      <c r="C30" s="534"/>
      <c r="D30" s="396"/>
    </row>
    <row r="31" spans="1:4" x14ac:dyDescent="0.35">
      <c r="A31" s="569">
        <v>186</v>
      </c>
      <c r="B31" s="847">
        <v>3703</v>
      </c>
      <c r="C31" s="644"/>
      <c r="D31" s="396"/>
    </row>
    <row r="32" spans="1:4" x14ac:dyDescent="0.35">
      <c r="A32" s="569">
        <v>207</v>
      </c>
      <c r="B32" s="847">
        <v>5640</v>
      </c>
      <c r="C32" s="534"/>
      <c r="D32" s="396"/>
    </row>
    <row r="33" spans="1:4" x14ac:dyDescent="0.35">
      <c r="A33" s="569">
        <v>212</v>
      </c>
      <c r="B33" s="847">
        <v>5209</v>
      </c>
      <c r="C33" s="534"/>
      <c r="D33" s="396"/>
    </row>
    <row r="34" spans="1:4" x14ac:dyDescent="0.35">
      <c r="A34" s="569">
        <v>219</v>
      </c>
      <c r="B34" s="847">
        <v>19368</v>
      </c>
      <c r="C34" s="534"/>
      <c r="D34" s="396"/>
    </row>
    <row r="35" spans="1:4" x14ac:dyDescent="0.35">
      <c r="A35" s="569">
        <v>232</v>
      </c>
      <c r="B35" s="847">
        <v>5790</v>
      </c>
      <c r="C35" s="534"/>
      <c r="D35" s="396"/>
    </row>
    <row r="36" spans="1:4" x14ac:dyDescent="0.35">
      <c r="A36" s="569">
        <v>240</v>
      </c>
      <c r="B36" s="847">
        <v>12798</v>
      </c>
      <c r="C36" s="593"/>
      <c r="D36" s="396"/>
    </row>
    <row r="37" spans="1:4" x14ac:dyDescent="0.35">
      <c r="A37" s="569"/>
      <c r="B37" s="847"/>
      <c r="C37" s="593"/>
      <c r="D37" s="396"/>
    </row>
    <row r="38" spans="1:4" x14ac:dyDescent="0.35">
      <c r="A38" s="569"/>
      <c r="B38" s="847"/>
      <c r="C38" s="593"/>
      <c r="D38" s="396"/>
    </row>
    <row r="39" spans="1:4" x14ac:dyDescent="0.35">
      <c r="A39" s="569"/>
      <c r="B39" s="847"/>
      <c r="C39" s="593"/>
      <c r="D39" s="396"/>
    </row>
    <row r="40" spans="1:4" ht="15" thickBot="1" x14ac:dyDescent="0.4">
      <c r="A40" s="573"/>
      <c r="B40" s="847"/>
      <c r="C40" s="593"/>
      <c r="D40" s="635"/>
    </row>
    <row r="41" spans="1:4" ht="15" thickBot="1" x14ac:dyDescent="0.4">
      <c r="A41" s="605" t="s">
        <v>338</v>
      </c>
      <c r="B41" s="612">
        <f>SUM(B15:B40)</f>
        <v>232283</v>
      </c>
      <c r="C41" s="613" t="s">
        <v>8</v>
      </c>
      <c r="D41" s="611">
        <f>SUM(D15:D40)</f>
        <v>232283</v>
      </c>
    </row>
    <row r="42" spans="1:4" x14ac:dyDescent="0.35">
      <c r="A42" s="214"/>
      <c r="B42" s="214"/>
      <c r="C42" s="214"/>
      <c r="D42" s="214"/>
    </row>
    <row r="43" spans="1:4" x14ac:dyDescent="0.35">
      <c r="A43" s="214"/>
      <c r="B43" s="214"/>
      <c r="C43" s="214"/>
      <c r="D43" s="214"/>
    </row>
    <row r="44" spans="1:4" x14ac:dyDescent="0.35">
      <c r="A44" s="214"/>
      <c r="B44" s="214"/>
      <c r="C44" s="214"/>
      <c r="D44" s="214"/>
    </row>
    <row r="45" spans="1:4" x14ac:dyDescent="0.35">
      <c r="A45" s="214"/>
      <c r="B45" s="214"/>
      <c r="C45" s="214"/>
      <c r="D45" s="214"/>
    </row>
    <row r="46" spans="1:4" x14ac:dyDescent="0.35">
      <c r="A46" s="214"/>
      <c r="B46" s="214"/>
      <c r="C46" s="214"/>
    </row>
    <row r="47" spans="1:4" x14ac:dyDescent="0.35">
      <c r="A47" s="214"/>
      <c r="B47" s="214"/>
      <c r="C47" s="214"/>
    </row>
    <row r="49" spans="1:4" x14ac:dyDescent="0.35">
      <c r="A49" s="1654" t="s">
        <v>855</v>
      </c>
      <c r="B49" s="1654"/>
      <c r="C49" s="1654"/>
      <c r="D49" s="1654"/>
    </row>
    <row r="50" spans="1:4" x14ac:dyDescent="0.35">
      <c r="C50" s="1533" t="s">
        <v>635</v>
      </c>
      <c r="D50" s="1533"/>
    </row>
    <row r="51" spans="1:4" x14ac:dyDescent="0.35">
      <c r="C51" s="1179"/>
      <c r="D51" s="1179"/>
    </row>
    <row r="52" spans="1:4" x14ac:dyDescent="0.35">
      <c r="C52" s="1724" t="s">
        <v>38</v>
      </c>
      <c r="D52" s="1724"/>
    </row>
    <row r="53" spans="1:4" x14ac:dyDescent="0.35">
      <c r="C53" s="1724"/>
      <c r="D53" s="1724"/>
    </row>
    <row r="54" spans="1:4" x14ac:dyDescent="0.35">
      <c r="C54" s="1724"/>
      <c r="D54" s="1724"/>
    </row>
  </sheetData>
  <sheetProtection algorithmName="SHA-512" hashValue="rNpLOuiylMujDAQo43a0uKCqylutFPsck57mtl2JWyb3zAxScBWq4DjKS9xQ0BqQyK3VQEwbwmfTmKgLJxQo4w==" saltValue="dyRUc/Pz8yBdL5yRTj8ihQ==" spinCount="100000" sheet="1" objects="1" scenarios="1" selectLockedCells="1" selectUnlockedCells="1"/>
  <mergeCells count="14">
    <mergeCell ref="A49:D49"/>
    <mergeCell ref="C50:D50"/>
    <mergeCell ref="C52:D52"/>
    <mergeCell ref="C53:D53"/>
    <mergeCell ref="C54:D54"/>
    <mergeCell ref="C12:C14"/>
    <mergeCell ref="D12:D14"/>
    <mergeCell ref="A2:C2"/>
    <mergeCell ref="A5:D5"/>
    <mergeCell ref="B7:D7"/>
    <mergeCell ref="A8:A9"/>
    <mergeCell ref="B8:D9"/>
    <mergeCell ref="A12:A14"/>
    <mergeCell ref="B12:B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46"/>
  <sheetViews>
    <sheetView topLeftCell="A7" workbookViewId="0">
      <selection activeCell="I21" sqref="I21"/>
    </sheetView>
  </sheetViews>
  <sheetFormatPr defaultRowHeight="14.5" x14ac:dyDescent="0.35"/>
  <cols>
    <col min="1" max="1" width="20.1796875" customWidth="1"/>
    <col min="2" max="2" width="22.453125" customWidth="1"/>
    <col min="3" max="3" width="20.453125" customWidth="1"/>
    <col min="4" max="4" width="25.8164062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665"/>
      <c r="B3" s="1665"/>
      <c r="C3" s="1665"/>
    </row>
    <row r="4" spans="1:4" x14ac:dyDescent="0.35">
      <c r="A4" s="186" t="s">
        <v>558</v>
      </c>
      <c r="B4" s="198"/>
      <c r="C4" s="198"/>
    </row>
    <row r="5" spans="1:4" x14ac:dyDescent="0.35">
      <c r="A5" s="186"/>
      <c r="B5" s="198"/>
      <c r="C5" s="198"/>
    </row>
    <row r="6" spans="1:4" x14ac:dyDescent="0.35">
      <c r="A6" s="1653" t="s">
        <v>686</v>
      </c>
      <c r="B6" s="1653"/>
      <c r="C6" s="1653"/>
      <c r="D6" s="1653"/>
    </row>
    <row r="7" spans="1:4" ht="15" thickBot="1" x14ac:dyDescent="0.4">
      <c r="A7" s="604"/>
      <c r="B7" s="604"/>
      <c r="C7" s="604"/>
      <c r="D7" s="604"/>
    </row>
    <row r="8" spans="1:4" ht="26.5" thickBot="1" x14ac:dyDescent="0.4">
      <c r="A8" s="605" t="s">
        <v>240</v>
      </c>
      <c r="B8" s="1745" t="s">
        <v>220</v>
      </c>
      <c r="C8" s="1745"/>
      <c r="D8" s="1746"/>
    </row>
    <row r="9" spans="1:4" x14ac:dyDescent="0.35">
      <c r="A9" s="1722" t="s">
        <v>419</v>
      </c>
      <c r="B9" s="1669" t="s">
        <v>572</v>
      </c>
      <c r="C9" s="1669"/>
      <c r="D9" s="1671"/>
    </row>
    <row r="10" spans="1:4" ht="15" thickBot="1" x14ac:dyDescent="0.4">
      <c r="A10" s="1723"/>
      <c r="B10" s="1670"/>
      <c r="C10" s="1670"/>
      <c r="D10" s="1672"/>
    </row>
    <row r="11" spans="1:4" x14ac:dyDescent="0.35">
      <c r="A11" s="391"/>
      <c r="B11" s="391"/>
      <c r="C11" s="391"/>
      <c r="D11" s="391"/>
    </row>
    <row r="12" spans="1:4" ht="15" thickBot="1" x14ac:dyDescent="0.4">
      <c r="A12" s="560"/>
      <c r="B12" s="560"/>
      <c r="C12" s="560"/>
      <c r="D12" s="560"/>
    </row>
    <row r="13" spans="1:4" x14ac:dyDescent="0.35">
      <c r="A13" s="1716" t="s">
        <v>45</v>
      </c>
      <c r="B13" s="1719" t="s">
        <v>25</v>
      </c>
      <c r="C13" s="1719" t="s">
        <v>45</v>
      </c>
      <c r="D13" s="1727" t="s">
        <v>5</v>
      </c>
    </row>
    <row r="14" spans="1:4" x14ac:dyDescent="0.35">
      <c r="A14" s="1717"/>
      <c r="B14" s="1720"/>
      <c r="C14" s="1720"/>
      <c r="D14" s="1728"/>
    </row>
    <row r="15" spans="1:4" ht="15" thickBot="1" x14ac:dyDescent="0.4">
      <c r="A15" s="1718"/>
      <c r="B15" s="1721"/>
      <c r="C15" s="1721"/>
      <c r="D15" s="1729"/>
    </row>
    <row r="16" spans="1:4" x14ac:dyDescent="0.35">
      <c r="A16" s="569">
        <v>9</v>
      </c>
      <c r="B16" s="847">
        <v>48373</v>
      </c>
      <c r="C16" s="593" t="s">
        <v>41</v>
      </c>
      <c r="D16" s="396">
        <f>B33</f>
        <v>881167</v>
      </c>
    </row>
    <row r="17" spans="1:4" x14ac:dyDescent="0.35">
      <c r="A17" s="569">
        <v>40</v>
      </c>
      <c r="B17" s="847">
        <v>43272</v>
      </c>
      <c r="C17" s="593"/>
      <c r="D17" s="396"/>
    </row>
    <row r="18" spans="1:4" x14ac:dyDescent="0.35">
      <c r="A18" s="573">
        <v>52</v>
      </c>
      <c r="B18" s="847">
        <v>48372</v>
      </c>
      <c r="C18" s="644"/>
      <c r="D18" s="396"/>
    </row>
    <row r="19" spans="1:4" x14ac:dyDescent="0.35">
      <c r="A19" s="573">
        <v>77</v>
      </c>
      <c r="B19" s="847">
        <v>52631</v>
      </c>
      <c r="C19" s="644"/>
      <c r="D19" s="396"/>
    </row>
    <row r="20" spans="1:4" x14ac:dyDescent="0.35">
      <c r="A20" s="778">
        <v>100</v>
      </c>
      <c r="B20" s="847">
        <v>51820</v>
      </c>
      <c r="C20" s="543"/>
      <c r="D20" s="396"/>
    </row>
    <row r="21" spans="1:4" x14ac:dyDescent="0.35">
      <c r="A21" s="569">
        <v>113</v>
      </c>
      <c r="B21" s="847">
        <v>70027</v>
      </c>
      <c r="C21" s="644"/>
      <c r="D21" s="396"/>
    </row>
    <row r="22" spans="1:4" x14ac:dyDescent="0.35">
      <c r="A22" s="569">
        <v>128</v>
      </c>
      <c r="B22" s="847">
        <v>69688</v>
      </c>
      <c r="C22" s="644"/>
      <c r="D22" s="396"/>
    </row>
    <row r="23" spans="1:4" x14ac:dyDescent="0.35">
      <c r="A23" s="569">
        <v>138</v>
      </c>
      <c r="B23" s="847">
        <v>81046</v>
      </c>
      <c r="C23" s="644"/>
      <c r="D23" s="396"/>
    </row>
    <row r="24" spans="1:4" x14ac:dyDescent="0.35">
      <c r="A24" s="569">
        <v>166</v>
      </c>
      <c r="B24" s="847">
        <v>145462</v>
      </c>
      <c r="C24" s="644"/>
      <c r="D24" s="396"/>
    </row>
    <row r="25" spans="1:4" x14ac:dyDescent="0.35">
      <c r="A25" s="778">
        <v>167</v>
      </c>
      <c r="B25" s="847">
        <v>39093</v>
      </c>
      <c r="C25" s="593"/>
      <c r="D25" s="396"/>
    </row>
    <row r="26" spans="1:4" x14ac:dyDescent="0.35">
      <c r="A26" s="569">
        <v>182</v>
      </c>
      <c r="B26" s="847">
        <v>26000</v>
      </c>
      <c r="C26" s="593"/>
      <c r="D26" s="396"/>
    </row>
    <row r="27" spans="1:4" x14ac:dyDescent="0.35">
      <c r="A27" s="637">
        <v>188</v>
      </c>
      <c r="B27" s="847">
        <v>31082</v>
      </c>
      <c r="C27" s="593"/>
      <c r="D27" s="396"/>
    </row>
    <row r="28" spans="1:4" x14ac:dyDescent="0.35">
      <c r="A28" s="573">
        <v>206</v>
      </c>
      <c r="B28" s="847">
        <v>83412</v>
      </c>
      <c r="C28" s="593"/>
      <c r="D28" s="396"/>
    </row>
    <row r="29" spans="1:4" x14ac:dyDescent="0.35">
      <c r="A29" s="573">
        <v>242</v>
      </c>
      <c r="B29" s="382">
        <v>90889</v>
      </c>
      <c r="C29" s="593"/>
      <c r="D29" s="396"/>
    </row>
    <row r="30" spans="1:4" x14ac:dyDescent="0.35">
      <c r="A30" s="637"/>
      <c r="B30" s="382"/>
      <c r="C30" s="593"/>
      <c r="D30" s="396"/>
    </row>
    <row r="31" spans="1:4" x14ac:dyDescent="0.35">
      <c r="A31" s="573"/>
      <c r="B31" s="382"/>
      <c r="C31" s="593"/>
      <c r="D31" s="396"/>
    </row>
    <row r="32" spans="1:4" ht="15" thickBot="1" x14ac:dyDescent="0.4">
      <c r="A32" s="573"/>
      <c r="B32" s="575"/>
      <c r="C32" s="593"/>
      <c r="D32" s="396"/>
    </row>
    <row r="33" spans="1:4" ht="15" thickBot="1" x14ac:dyDescent="0.4">
      <c r="A33" s="605" t="s">
        <v>338</v>
      </c>
      <c r="B33" s="612">
        <f>SUM(B16:B32)</f>
        <v>881167</v>
      </c>
      <c r="C33" s="613" t="s">
        <v>8</v>
      </c>
      <c r="D33" s="611">
        <f>SUM(D16:D32)</f>
        <v>881167</v>
      </c>
    </row>
    <row r="34" spans="1:4" x14ac:dyDescent="0.35">
      <c r="A34" s="214"/>
      <c r="B34" s="214"/>
      <c r="C34" s="214"/>
      <c r="D34" s="214"/>
    </row>
    <row r="35" spans="1:4" x14ac:dyDescent="0.35">
      <c r="A35" s="214"/>
      <c r="B35" s="214"/>
      <c r="C35" s="214"/>
      <c r="D35" s="214"/>
    </row>
    <row r="36" spans="1:4" x14ac:dyDescent="0.35">
      <c r="A36" s="214"/>
      <c r="B36" s="214"/>
      <c r="C36" s="214"/>
      <c r="D36" s="214"/>
    </row>
    <row r="37" spans="1:4" x14ac:dyDescent="0.35">
      <c r="A37" s="214"/>
      <c r="B37" s="214"/>
      <c r="C37" s="214"/>
      <c r="D37" s="214"/>
    </row>
    <row r="38" spans="1:4" x14ac:dyDescent="0.35">
      <c r="A38" s="214"/>
      <c r="B38" s="214"/>
      <c r="C38" s="214"/>
      <c r="D38" s="214"/>
    </row>
    <row r="39" spans="1:4" x14ac:dyDescent="0.35">
      <c r="A39" s="214"/>
      <c r="B39" s="214"/>
      <c r="C39" s="214"/>
      <c r="D39" s="214"/>
    </row>
    <row r="41" spans="1:4" x14ac:dyDescent="0.35">
      <c r="A41" s="1654" t="s">
        <v>855</v>
      </c>
      <c r="B41" s="1654"/>
      <c r="C41" s="1654"/>
      <c r="D41" s="1654"/>
    </row>
    <row r="42" spans="1:4" x14ac:dyDescent="0.35">
      <c r="C42" s="1533" t="s">
        <v>640</v>
      </c>
      <c r="D42" s="1533"/>
    </row>
    <row r="43" spans="1:4" x14ac:dyDescent="0.35">
      <c r="C43" s="1179"/>
      <c r="D43" s="1179"/>
    </row>
    <row r="44" spans="1:4" x14ac:dyDescent="0.35">
      <c r="C44" s="1724" t="s">
        <v>38</v>
      </c>
      <c r="D44" s="1724"/>
    </row>
    <row r="45" spans="1:4" x14ac:dyDescent="0.35">
      <c r="C45" s="1724"/>
      <c r="D45" s="1724"/>
    </row>
    <row r="46" spans="1:4" x14ac:dyDescent="0.35">
      <c r="C46" s="1724"/>
      <c r="D46" s="1724"/>
    </row>
  </sheetData>
  <sheetProtection algorithmName="SHA-512" hashValue="cwZCewaGZDYBq8hwq1W096YbjcQQ0lBglVP3CMQi3ACKHgYUidljic59e9g5E7PboWEryi67RIspIWidD4eVGQ==" saltValue="0pj2dLliowtr7fZ5VA/TzQ==" spinCount="100000" sheet="1" objects="1" scenarios="1" selectLockedCells="1" selectUnlockedCells="1"/>
  <mergeCells count="14">
    <mergeCell ref="A41:D41"/>
    <mergeCell ref="C42:D42"/>
    <mergeCell ref="C44:D44"/>
    <mergeCell ref="C45:D45"/>
    <mergeCell ref="C46:D46"/>
    <mergeCell ref="C13:C15"/>
    <mergeCell ref="D13:D15"/>
    <mergeCell ref="A3:C3"/>
    <mergeCell ref="A6:D6"/>
    <mergeCell ref="B8:D8"/>
    <mergeCell ref="A9:A10"/>
    <mergeCell ref="B9:D10"/>
    <mergeCell ref="A13:A15"/>
    <mergeCell ref="B13:B1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5"/>
  <sheetViews>
    <sheetView topLeftCell="A7" workbookViewId="0">
      <selection activeCell="G24" sqref="G24"/>
    </sheetView>
  </sheetViews>
  <sheetFormatPr defaultRowHeight="14.5" x14ac:dyDescent="0.35"/>
  <cols>
    <col min="1" max="1" width="19.81640625" customWidth="1"/>
    <col min="2" max="2" width="21.81640625" customWidth="1"/>
    <col min="3" max="3" width="20" customWidth="1"/>
    <col min="4" max="4" width="21.8164062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665"/>
      <c r="B3" s="1665"/>
      <c r="C3" s="1665"/>
    </row>
    <row r="4" spans="1:4" x14ac:dyDescent="0.35">
      <c r="A4" s="186" t="s">
        <v>558</v>
      </c>
      <c r="B4" s="198"/>
      <c r="C4" s="198"/>
    </row>
    <row r="5" spans="1:4" x14ac:dyDescent="0.35">
      <c r="A5" s="186"/>
      <c r="B5" s="560"/>
      <c r="C5" s="560"/>
    </row>
    <row r="6" spans="1:4" x14ac:dyDescent="0.35">
      <c r="A6" s="186"/>
      <c r="B6" s="198"/>
      <c r="C6" s="198"/>
    </row>
    <row r="7" spans="1:4" x14ac:dyDescent="0.35">
      <c r="A7" s="1653" t="s">
        <v>686</v>
      </c>
      <c r="B7" s="1653"/>
      <c r="C7" s="1653"/>
      <c r="D7" s="1653"/>
    </row>
    <row r="8" spans="1:4" ht="15" thickBot="1" x14ac:dyDescent="0.4">
      <c r="A8" s="604"/>
      <c r="B8" s="604"/>
      <c r="C8" s="604"/>
      <c r="D8" s="604"/>
    </row>
    <row r="9" spans="1:4" ht="26.5" thickBot="1" x14ac:dyDescent="0.4">
      <c r="A9" s="605" t="s">
        <v>240</v>
      </c>
      <c r="B9" s="1745" t="s">
        <v>220</v>
      </c>
      <c r="C9" s="1745"/>
      <c r="D9" s="1746"/>
    </row>
    <row r="10" spans="1:4" x14ac:dyDescent="0.35">
      <c r="A10" s="1722" t="s">
        <v>420</v>
      </c>
      <c r="B10" s="1669" t="s">
        <v>421</v>
      </c>
      <c r="C10" s="1669"/>
      <c r="D10" s="1671"/>
    </row>
    <row r="11" spans="1:4" ht="15" thickBot="1" x14ac:dyDescent="0.4">
      <c r="A11" s="1723"/>
      <c r="B11" s="1670"/>
      <c r="C11" s="1670"/>
      <c r="D11" s="1672"/>
    </row>
    <row r="12" spans="1:4" x14ac:dyDescent="0.35">
      <c r="A12" s="391"/>
      <c r="B12" s="391"/>
      <c r="C12" s="391"/>
      <c r="D12" s="391"/>
    </row>
    <row r="13" spans="1:4" ht="15" thickBot="1" x14ac:dyDescent="0.4">
      <c r="A13" s="560"/>
      <c r="B13" s="560"/>
      <c r="C13" s="560"/>
      <c r="D13" s="560"/>
    </row>
    <row r="14" spans="1:4" x14ac:dyDescent="0.35">
      <c r="A14" s="1716" t="s">
        <v>45</v>
      </c>
      <c r="B14" s="1719" t="s">
        <v>25</v>
      </c>
      <c r="C14" s="1719" t="s">
        <v>45</v>
      </c>
      <c r="D14" s="1727" t="s">
        <v>5</v>
      </c>
    </row>
    <row r="15" spans="1:4" x14ac:dyDescent="0.35">
      <c r="A15" s="1717"/>
      <c r="B15" s="1720"/>
      <c r="C15" s="1720"/>
      <c r="D15" s="1728"/>
    </row>
    <row r="16" spans="1:4" ht="15" thickBot="1" x14ac:dyDescent="0.4">
      <c r="A16" s="1718"/>
      <c r="B16" s="1721"/>
      <c r="C16" s="1721"/>
      <c r="D16" s="1729"/>
    </row>
    <row r="17" spans="1:5" x14ac:dyDescent="0.35">
      <c r="A17" s="569">
        <v>38</v>
      </c>
      <c r="B17" s="847">
        <v>33120</v>
      </c>
      <c r="C17" s="769" t="s">
        <v>41</v>
      </c>
      <c r="D17" s="760">
        <f>B29</f>
        <v>33120</v>
      </c>
    </row>
    <row r="18" spans="1:5" x14ac:dyDescent="0.35">
      <c r="A18" s="569"/>
      <c r="B18" s="847"/>
      <c r="C18" s="534"/>
      <c r="D18" s="396"/>
      <c r="E18" s="298"/>
    </row>
    <row r="19" spans="1:5" x14ac:dyDescent="0.35">
      <c r="A19" s="569"/>
      <c r="B19" s="847"/>
      <c r="C19" s="534"/>
      <c r="D19" s="396"/>
      <c r="E19" s="298"/>
    </row>
    <row r="20" spans="1:5" x14ac:dyDescent="0.35">
      <c r="A20" s="569"/>
      <c r="B20" s="847"/>
      <c r="C20" s="534"/>
      <c r="D20" s="396"/>
      <c r="E20" s="298"/>
    </row>
    <row r="21" spans="1:5" x14ac:dyDescent="0.35">
      <c r="A21" s="569"/>
      <c r="B21" s="847"/>
      <c r="C21" s="534"/>
      <c r="D21" s="396"/>
      <c r="E21" s="298"/>
    </row>
    <row r="22" spans="1:5" x14ac:dyDescent="0.35">
      <c r="A22" s="569"/>
      <c r="B22" s="847"/>
      <c r="C22" s="534"/>
      <c r="D22" s="396"/>
      <c r="E22" s="298"/>
    </row>
    <row r="23" spans="1:5" x14ac:dyDescent="0.35">
      <c r="A23" s="569"/>
      <c r="B23" s="847"/>
      <c r="C23" s="534"/>
      <c r="D23" s="396"/>
      <c r="E23" s="298"/>
    </row>
    <row r="24" spans="1:5" x14ac:dyDescent="0.35">
      <c r="A24" s="569"/>
      <c r="B24" s="847"/>
      <c r="C24" s="534"/>
      <c r="D24" s="396"/>
      <c r="E24" s="298"/>
    </row>
    <row r="25" spans="1:5" x14ac:dyDescent="0.35">
      <c r="A25" s="569"/>
      <c r="B25" s="847"/>
      <c r="C25" s="534"/>
      <c r="D25" s="396"/>
      <c r="E25" s="298"/>
    </row>
    <row r="26" spans="1:5" x14ac:dyDescent="0.35">
      <c r="A26" s="569"/>
      <c r="B26" s="847"/>
      <c r="C26" s="534"/>
      <c r="D26" s="396"/>
      <c r="E26" s="298"/>
    </row>
    <row r="27" spans="1:5" x14ac:dyDescent="0.35">
      <c r="A27" s="569"/>
      <c r="B27" s="847"/>
      <c r="C27" s="593"/>
      <c r="D27" s="396"/>
      <c r="E27" s="298"/>
    </row>
    <row r="28" spans="1:5" ht="15" thickBot="1" x14ac:dyDescent="0.4">
      <c r="A28" s="569"/>
      <c r="B28" s="847"/>
      <c r="C28" s="593"/>
      <c r="D28" s="614"/>
      <c r="E28" s="298"/>
    </row>
    <row r="29" spans="1:5" ht="15" thickBot="1" x14ac:dyDescent="0.4">
      <c r="A29" s="605" t="s">
        <v>338</v>
      </c>
      <c r="B29" s="612">
        <f>SUM(B17:B28)</f>
        <v>33120</v>
      </c>
      <c r="C29" s="613" t="s">
        <v>8</v>
      </c>
      <c r="D29" s="611">
        <f>SUM(D17:D28)</f>
        <v>33120</v>
      </c>
      <c r="E29" s="298"/>
    </row>
    <row r="30" spans="1:5" x14ac:dyDescent="0.35">
      <c r="A30" s="1184"/>
      <c r="B30" s="1186"/>
      <c r="C30" s="615"/>
      <c r="D30" s="1186"/>
      <c r="E30" s="298"/>
    </row>
    <row r="31" spans="1:5" x14ac:dyDescent="0.35">
      <c r="A31" s="1184"/>
      <c r="B31" s="1186"/>
      <c r="C31" s="615"/>
      <c r="D31" s="1186"/>
      <c r="E31" s="298"/>
    </row>
    <row r="32" spans="1:5" x14ac:dyDescent="0.35">
      <c r="A32" s="1184"/>
      <c r="B32" s="1186"/>
      <c r="C32" s="615"/>
      <c r="D32" s="1186"/>
      <c r="E32" s="298"/>
    </row>
    <row r="33" spans="1:5" x14ac:dyDescent="0.35">
      <c r="A33" s="1184"/>
      <c r="B33" s="1186"/>
      <c r="C33" s="615"/>
      <c r="D33" s="1186"/>
      <c r="E33" s="298"/>
    </row>
    <row r="34" spans="1:5" x14ac:dyDescent="0.35">
      <c r="A34" s="1184"/>
      <c r="B34" s="1186"/>
      <c r="C34" s="615"/>
      <c r="D34" s="1186"/>
      <c r="E34" s="298"/>
    </row>
    <row r="35" spans="1:5" x14ac:dyDescent="0.35">
      <c r="A35" s="1654" t="s">
        <v>856</v>
      </c>
      <c r="B35" s="1654"/>
      <c r="C35" s="1654"/>
      <c r="D35" s="1654"/>
    </row>
    <row r="36" spans="1:5" x14ac:dyDescent="0.35">
      <c r="C36" s="1533" t="s">
        <v>636</v>
      </c>
      <c r="D36" s="1533"/>
    </row>
    <row r="37" spans="1:5" x14ac:dyDescent="0.35">
      <c r="C37" s="1179"/>
      <c r="D37" s="1179"/>
    </row>
    <row r="38" spans="1:5" x14ac:dyDescent="0.35">
      <c r="C38" s="1724" t="s">
        <v>38</v>
      </c>
      <c r="D38" s="1724"/>
    </row>
    <row r="39" spans="1:5" x14ac:dyDescent="0.35">
      <c r="C39" s="1724"/>
      <c r="D39" s="1724"/>
    </row>
    <row r="40" spans="1:5" x14ac:dyDescent="0.35">
      <c r="C40" s="1724"/>
      <c r="D40" s="1724"/>
      <c r="E40" s="847"/>
    </row>
    <row r="41" spans="1:5" x14ac:dyDescent="0.35">
      <c r="E41" s="847"/>
    </row>
    <row r="42" spans="1:5" x14ac:dyDescent="0.35">
      <c r="E42" s="847"/>
    </row>
    <row r="43" spans="1:5" x14ac:dyDescent="0.35">
      <c r="E43" s="847"/>
    </row>
    <row r="44" spans="1:5" x14ac:dyDescent="0.35">
      <c r="E44" s="847"/>
    </row>
    <row r="45" spans="1:5" x14ac:dyDescent="0.35">
      <c r="E45" s="847"/>
    </row>
  </sheetData>
  <sheetProtection algorithmName="SHA-512" hashValue="TQHxJYuDqutPfb9nyPC6WTCBq+iK1DcJIzeUHtuBqbJhqUoQrsmp27c9MxIOsBKszYYBCqZc6tF7xX6cli0+Ng==" saltValue="09p9MSo0Kg+SeuXwW2LbtA==" spinCount="100000" sheet="1" objects="1" scenarios="1" selectLockedCells="1" selectUnlockedCells="1"/>
  <mergeCells count="14">
    <mergeCell ref="A35:D35"/>
    <mergeCell ref="C36:D36"/>
    <mergeCell ref="C38:D38"/>
    <mergeCell ref="C39:D39"/>
    <mergeCell ref="C40:D40"/>
    <mergeCell ref="C14:C16"/>
    <mergeCell ref="D14:D16"/>
    <mergeCell ref="A3:C3"/>
    <mergeCell ref="A7:D7"/>
    <mergeCell ref="B9:D9"/>
    <mergeCell ref="A10:A11"/>
    <mergeCell ref="B10:D11"/>
    <mergeCell ref="A14:A16"/>
    <mergeCell ref="B14:B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51"/>
  <sheetViews>
    <sheetView topLeftCell="A4" workbookViewId="0">
      <selection activeCell="D23" sqref="D23"/>
    </sheetView>
  </sheetViews>
  <sheetFormatPr defaultRowHeight="14.5" x14ac:dyDescent="0.35"/>
  <cols>
    <col min="1" max="1" width="18.54296875" customWidth="1"/>
    <col min="2" max="2" width="21" customWidth="1"/>
    <col min="3" max="3" width="19.1796875" customWidth="1"/>
    <col min="4" max="4" width="22.81640625" customWidth="1"/>
    <col min="5" max="5" width="12.81640625" bestFit="1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665"/>
      <c r="B3" s="1665"/>
      <c r="C3" s="1665"/>
    </row>
    <row r="4" spans="1:4" x14ac:dyDescent="0.35">
      <c r="A4" s="186" t="s">
        <v>558</v>
      </c>
      <c r="B4" s="198"/>
      <c r="C4" s="198"/>
    </row>
    <row r="5" spans="1:4" x14ac:dyDescent="0.35">
      <c r="A5" s="186"/>
      <c r="B5" s="560"/>
      <c r="C5" s="560"/>
    </row>
    <row r="6" spans="1:4" x14ac:dyDescent="0.35">
      <c r="A6" s="186"/>
      <c r="B6" s="198"/>
      <c r="C6" s="198"/>
    </row>
    <row r="7" spans="1:4" x14ac:dyDescent="0.35">
      <c r="A7" s="1653" t="s">
        <v>686</v>
      </c>
      <c r="B7" s="1653"/>
      <c r="C7" s="1653"/>
      <c r="D7" s="1653"/>
    </row>
    <row r="8" spans="1:4" x14ac:dyDescent="0.35">
      <c r="A8" s="557"/>
      <c r="B8" s="557"/>
      <c r="C8" s="557"/>
      <c r="D8" s="557"/>
    </row>
    <row r="9" spans="1:4" ht="15" thickBot="1" x14ac:dyDescent="0.4">
      <c r="A9" s="604"/>
      <c r="B9" s="604"/>
      <c r="C9" s="604"/>
      <c r="D9" s="604"/>
    </row>
    <row r="10" spans="1:4" ht="26.5" thickBot="1" x14ac:dyDescent="0.4">
      <c r="A10" s="605" t="s">
        <v>240</v>
      </c>
      <c r="B10" s="1745" t="s">
        <v>220</v>
      </c>
      <c r="C10" s="1745"/>
      <c r="D10" s="1746"/>
    </row>
    <row r="11" spans="1:4" x14ac:dyDescent="0.35">
      <c r="A11" s="1722" t="s">
        <v>422</v>
      </c>
      <c r="B11" s="1669" t="s">
        <v>423</v>
      </c>
      <c r="C11" s="1669"/>
      <c r="D11" s="1671"/>
    </row>
    <row r="12" spans="1:4" ht="15" thickBot="1" x14ac:dyDescent="0.4">
      <c r="A12" s="1723"/>
      <c r="B12" s="1670"/>
      <c r="C12" s="1670"/>
      <c r="D12" s="1672"/>
    </row>
    <row r="13" spans="1:4" x14ac:dyDescent="0.35">
      <c r="A13" s="391"/>
      <c r="B13" s="391"/>
      <c r="C13" s="391"/>
      <c r="D13" s="391"/>
    </row>
    <row r="14" spans="1:4" ht="15" thickBot="1" x14ac:dyDescent="0.4">
      <c r="A14" s="560"/>
      <c r="B14" s="560"/>
      <c r="C14" s="560"/>
      <c r="D14" s="560"/>
    </row>
    <row r="15" spans="1:4" x14ac:dyDescent="0.35">
      <c r="A15" s="1716" t="s">
        <v>45</v>
      </c>
      <c r="B15" s="1719" t="s">
        <v>25</v>
      </c>
      <c r="C15" s="1719" t="s">
        <v>45</v>
      </c>
      <c r="D15" s="1727" t="s">
        <v>5</v>
      </c>
    </row>
    <row r="16" spans="1:4" x14ac:dyDescent="0.35">
      <c r="A16" s="1717"/>
      <c r="B16" s="1720"/>
      <c r="C16" s="1720"/>
      <c r="D16" s="1728"/>
    </row>
    <row r="17" spans="1:6" ht="15" thickBot="1" x14ac:dyDescent="0.4">
      <c r="A17" s="1718"/>
      <c r="B17" s="1721"/>
      <c r="C17" s="1721"/>
      <c r="D17" s="1729"/>
    </row>
    <row r="18" spans="1:6" x14ac:dyDescent="0.35">
      <c r="A18" s="1398"/>
      <c r="C18" s="769" t="s">
        <v>41</v>
      </c>
      <c r="D18" s="761">
        <f>B27</f>
        <v>15000</v>
      </c>
    </row>
    <row r="19" spans="1:6" x14ac:dyDescent="0.35">
      <c r="A19" s="1285">
        <v>3</v>
      </c>
      <c r="B19">
        <v>15000</v>
      </c>
      <c r="C19" s="534"/>
      <c r="D19" s="396"/>
    </row>
    <row r="20" spans="1:6" x14ac:dyDescent="0.35">
      <c r="A20" s="573"/>
      <c r="B20" s="847"/>
      <c r="C20" s="534"/>
      <c r="D20" s="396"/>
    </row>
    <row r="21" spans="1:6" x14ac:dyDescent="0.35">
      <c r="A21" s="569"/>
      <c r="B21" s="847"/>
      <c r="C21" s="534"/>
      <c r="D21" s="396"/>
    </row>
    <row r="22" spans="1:6" x14ac:dyDescent="0.35">
      <c r="A22" s="569"/>
      <c r="B22" s="847"/>
      <c r="C22" s="534"/>
      <c r="D22" s="396"/>
      <c r="F22" s="298"/>
    </row>
    <row r="23" spans="1:6" x14ac:dyDescent="0.35">
      <c r="A23" s="569"/>
      <c r="B23" s="847"/>
      <c r="C23" s="534"/>
      <c r="D23" s="396"/>
      <c r="F23" s="298"/>
    </row>
    <row r="24" spans="1:6" x14ac:dyDescent="0.35">
      <c r="A24" s="569"/>
      <c r="B24" s="847"/>
      <c r="C24" s="534"/>
      <c r="D24" s="396"/>
      <c r="F24" s="298"/>
    </row>
    <row r="25" spans="1:6" x14ac:dyDescent="0.35">
      <c r="A25" s="573"/>
      <c r="B25" s="847"/>
      <c r="C25" s="519"/>
      <c r="D25" s="396"/>
      <c r="F25" s="298"/>
    </row>
    <row r="26" spans="1:6" ht="15" thickBot="1" x14ac:dyDescent="0.4">
      <c r="A26" s="573"/>
      <c r="B26" s="847"/>
      <c r="C26" s="519"/>
      <c r="D26" s="614"/>
      <c r="F26" s="298"/>
    </row>
    <row r="27" spans="1:6" ht="15" thickBot="1" x14ac:dyDescent="0.4">
      <c r="A27" s="640" t="s">
        <v>264</v>
      </c>
      <c r="B27" s="612">
        <f>SUM(B18:B26)</f>
        <v>15000</v>
      </c>
      <c r="C27" s="613" t="s">
        <v>8</v>
      </c>
      <c r="D27" s="611">
        <f>SUM(D17:D26)</f>
        <v>15000</v>
      </c>
      <c r="F27" s="298"/>
    </row>
    <row r="28" spans="1:6" x14ac:dyDescent="0.35">
      <c r="A28" s="615"/>
      <c r="B28" s="414"/>
      <c r="C28" s="615"/>
      <c r="D28" s="414"/>
      <c r="F28" s="298"/>
    </row>
    <row r="29" spans="1:6" x14ac:dyDescent="0.35">
      <c r="A29" s="615"/>
      <c r="B29" s="414"/>
      <c r="C29" s="615"/>
      <c r="D29" s="414"/>
      <c r="F29" s="298"/>
    </row>
    <row r="30" spans="1:6" x14ac:dyDescent="0.35">
      <c r="A30" s="615"/>
      <c r="B30" s="1332"/>
      <c r="C30" s="615"/>
      <c r="D30" s="1332"/>
      <c r="F30" s="298"/>
    </row>
    <row r="31" spans="1:6" x14ac:dyDescent="0.35">
      <c r="A31" s="615"/>
      <c r="B31" s="414"/>
      <c r="C31" s="615"/>
      <c r="D31" s="414"/>
    </row>
    <row r="32" spans="1:6" x14ac:dyDescent="0.35">
      <c r="A32" s="615"/>
      <c r="B32" s="414"/>
      <c r="C32" s="615"/>
      <c r="D32" s="414"/>
    </row>
    <row r="33" spans="1:4" x14ac:dyDescent="0.35">
      <c r="A33" s="559" t="s">
        <v>853</v>
      </c>
      <c r="B33" s="559"/>
      <c r="C33" s="1533" t="s">
        <v>641</v>
      </c>
      <c r="D33" s="1533"/>
    </row>
    <row r="34" spans="1:4" x14ac:dyDescent="0.35">
      <c r="C34" s="1724"/>
      <c r="D34" s="1724"/>
    </row>
    <row r="35" spans="1:4" x14ac:dyDescent="0.35">
      <c r="C35" s="1724" t="s">
        <v>643</v>
      </c>
      <c r="D35" s="1724"/>
    </row>
    <row r="36" spans="1:4" x14ac:dyDescent="0.35">
      <c r="A36" s="574"/>
      <c r="B36" s="394"/>
      <c r="C36" s="574"/>
      <c r="D36" s="394"/>
    </row>
    <row r="37" spans="1:4" x14ac:dyDescent="0.35">
      <c r="A37" s="574"/>
      <c r="B37" s="394"/>
      <c r="C37" s="574"/>
      <c r="D37" s="394"/>
    </row>
    <row r="38" spans="1:4" x14ac:dyDescent="0.35">
      <c r="A38" s="574"/>
      <c r="B38" s="394"/>
      <c r="C38" s="574"/>
      <c r="D38" s="394"/>
    </row>
    <row r="39" spans="1:4" x14ac:dyDescent="0.35">
      <c r="A39" s="574"/>
      <c r="B39" s="394"/>
      <c r="C39" s="574"/>
      <c r="D39" s="394"/>
    </row>
    <row r="40" spans="1:4" x14ac:dyDescent="0.35">
      <c r="A40" s="574"/>
      <c r="B40" s="394"/>
      <c r="C40" s="574"/>
      <c r="D40" s="394"/>
    </row>
    <row r="41" spans="1:4" x14ac:dyDescent="0.35">
      <c r="A41" s="574"/>
      <c r="B41" s="394"/>
      <c r="C41" s="574"/>
      <c r="D41" s="394"/>
    </row>
    <row r="42" spans="1:4" ht="15.75" customHeight="1" x14ac:dyDescent="0.35">
      <c r="A42" s="615"/>
      <c r="B42" s="414"/>
      <c r="C42" s="615"/>
      <c r="D42" s="414"/>
    </row>
    <row r="43" spans="1:4" x14ac:dyDescent="0.35">
      <c r="A43" s="615"/>
      <c r="B43" s="414"/>
      <c r="C43" s="615"/>
      <c r="D43" s="414"/>
    </row>
    <row r="44" spans="1:4" x14ac:dyDescent="0.35">
      <c r="A44" s="1751"/>
      <c r="B44" s="1751"/>
      <c r="C44" s="1751"/>
      <c r="D44" s="1751"/>
    </row>
    <row r="45" spans="1:4" ht="15" customHeight="1" x14ac:dyDescent="0.35">
      <c r="A45" s="1751"/>
      <c r="B45" s="1751"/>
      <c r="C45" s="1751"/>
      <c r="D45" s="1751"/>
    </row>
    <row r="46" spans="1:4" x14ac:dyDescent="0.35">
      <c r="A46" s="1751"/>
      <c r="B46" s="1751"/>
      <c r="C46" s="1751"/>
      <c r="D46" s="1751"/>
    </row>
    <row r="47" spans="1:4" x14ac:dyDescent="0.35">
      <c r="A47" s="294"/>
      <c r="B47" s="432"/>
      <c r="C47" s="561"/>
      <c r="D47" s="432"/>
    </row>
    <row r="48" spans="1:4" x14ac:dyDescent="0.35">
      <c r="A48" s="297"/>
      <c r="B48" s="432"/>
      <c r="C48" s="297"/>
      <c r="D48" s="432"/>
    </row>
    <row r="49" spans="1:4" x14ac:dyDescent="0.35">
      <c r="A49" s="297"/>
      <c r="B49" s="432"/>
      <c r="C49" s="297"/>
      <c r="D49" s="432"/>
    </row>
    <row r="50" spans="1:4" x14ac:dyDescent="0.35">
      <c r="A50" s="297"/>
      <c r="B50" s="432"/>
      <c r="C50" s="297"/>
      <c r="D50" s="432"/>
    </row>
    <row r="51" spans="1:4" x14ac:dyDescent="0.35">
      <c r="A51" s="297"/>
      <c r="B51" s="432"/>
      <c r="C51" s="297"/>
      <c r="D51" s="432"/>
    </row>
    <row r="52" spans="1:4" x14ac:dyDescent="0.35">
      <c r="A52" s="297"/>
      <c r="B52" s="432"/>
      <c r="C52" s="297"/>
      <c r="D52" s="432"/>
    </row>
    <row r="53" spans="1:4" x14ac:dyDescent="0.35">
      <c r="A53" s="297"/>
      <c r="B53" s="432"/>
      <c r="C53" s="297"/>
      <c r="D53" s="432"/>
    </row>
    <row r="54" spans="1:4" x14ac:dyDescent="0.35">
      <c r="A54" s="297"/>
      <c r="B54" s="432"/>
      <c r="C54" s="297"/>
      <c r="D54" s="432"/>
    </row>
    <row r="55" spans="1:4" x14ac:dyDescent="0.35">
      <c r="A55" s="297"/>
      <c r="B55" s="432"/>
      <c r="C55" s="297"/>
      <c r="D55" s="432"/>
    </row>
    <row r="56" spans="1:4" x14ac:dyDescent="0.35">
      <c r="A56" s="297"/>
      <c r="B56" s="432"/>
      <c r="C56" s="297"/>
      <c r="D56" s="432"/>
    </row>
    <row r="57" spans="1:4" x14ac:dyDescent="0.35">
      <c r="A57" s="297"/>
      <c r="B57" s="432"/>
      <c r="C57" s="297"/>
      <c r="D57" s="432"/>
    </row>
    <row r="58" spans="1:4" x14ac:dyDescent="0.35">
      <c r="A58" s="297"/>
      <c r="B58" s="432"/>
      <c r="C58" s="297"/>
      <c r="D58" s="432"/>
    </row>
    <row r="59" spans="1:4" x14ac:dyDescent="0.35">
      <c r="A59" s="297"/>
      <c r="B59" s="432"/>
      <c r="C59" s="297"/>
      <c r="D59" s="432"/>
    </row>
    <row r="60" spans="1:4" x14ac:dyDescent="0.35">
      <c r="A60" s="297"/>
      <c r="B60" s="432"/>
      <c r="C60" s="297"/>
      <c r="D60" s="432"/>
    </row>
    <row r="61" spans="1:4" x14ac:dyDescent="0.35">
      <c r="A61" s="297"/>
      <c r="B61" s="432"/>
      <c r="C61" s="297"/>
      <c r="D61" s="432"/>
    </row>
    <row r="62" spans="1:4" x14ac:dyDescent="0.35">
      <c r="A62" s="297"/>
      <c r="B62" s="432"/>
      <c r="C62" s="297"/>
      <c r="D62" s="432"/>
    </row>
    <row r="63" spans="1:4" x14ac:dyDescent="0.35">
      <c r="A63" s="297"/>
      <c r="B63" s="432"/>
      <c r="C63" s="297"/>
      <c r="D63" s="432"/>
    </row>
    <row r="64" spans="1:4" x14ac:dyDescent="0.35">
      <c r="A64" s="297"/>
      <c r="B64" s="432"/>
      <c r="C64" s="297"/>
      <c r="D64" s="432"/>
    </row>
    <row r="65" spans="1:4" x14ac:dyDescent="0.35">
      <c r="A65" s="297"/>
      <c r="B65" s="432"/>
      <c r="C65" s="297"/>
      <c r="D65" s="432"/>
    </row>
    <row r="66" spans="1:4" x14ac:dyDescent="0.35">
      <c r="A66" s="297"/>
      <c r="B66" s="432"/>
      <c r="C66" s="297"/>
      <c r="D66" s="432"/>
    </row>
    <row r="67" spans="1:4" x14ac:dyDescent="0.35">
      <c r="A67" s="297"/>
      <c r="B67" s="432"/>
      <c r="C67" s="297"/>
      <c r="D67" s="432"/>
    </row>
    <row r="68" spans="1:4" x14ac:dyDescent="0.35">
      <c r="A68" s="297"/>
      <c r="B68" s="432"/>
      <c r="C68" s="297"/>
      <c r="D68" s="432"/>
    </row>
    <row r="69" spans="1:4" x14ac:dyDescent="0.35">
      <c r="A69" s="297"/>
      <c r="B69" s="432"/>
      <c r="C69" s="297"/>
      <c r="D69" s="432"/>
    </row>
    <row r="70" spans="1:4" x14ac:dyDescent="0.35">
      <c r="A70" s="297"/>
      <c r="B70" s="432"/>
      <c r="C70" s="297"/>
      <c r="D70" s="432"/>
    </row>
    <row r="71" spans="1:4" x14ac:dyDescent="0.35">
      <c r="A71" s="297"/>
      <c r="B71" s="432"/>
      <c r="C71" s="297"/>
      <c r="D71" s="432"/>
    </row>
    <row r="72" spans="1:4" x14ac:dyDescent="0.35">
      <c r="A72" s="297"/>
      <c r="B72" s="432"/>
      <c r="C72" s="297"/>
      <c r="D72" s="432"/>
    </row>
    <row r="73" spans="1:4" x14ac:dyDescent="0.35">
      <c r="A73" s="297"/>
      <c r="B73" s="432"/>
      <c r="C73" s="297"/>
      <c r="D73" s="432"/>
    </row>
    <row r="74" spans="1:4" x14ac:dyDescent="0.35">
      <c r="A74" s="297"/>
      <c r="B74" s="432"/>
      <c r="C74" s="297"/>
      <c r="D74" s="432"/>
    </row>
    <row r="75" spans="1:4" x14ac:dyDescent="0.35">
      <c r="A75" s="297"/>
      <c r="B75" s="432"/>
      <c r="C75" s="297"/>
      <c r="D75" s="432"/>
    </row>
    <row r="76" spans="1:4" x14ac:dyDescent="0.35">
      <c r="A76" s="297"/>
      <c r="B76" s="432"/>
      <c r="C76" s="297"/>
      <c r="D76" s="432"/>
    </row>
    <row r="77" spans="1:4" x14ac:dyDescent="0.35">
      <c r="A77" s="297"/>
      <c r="B77" s="432"/>
      <c r="C77" s="297"/>
      <c r="D77" s="432"/>
    </row>
    <row r="78" spans="1:4" x14ac:dyDescent="0.35">
      <c r="A78" s="297"/>
      <c r="B78" s="432"/>
      <c r="C78" s="297"/>
      <c r="D78" s="432"/>
    </row>
    <row r="79" spans="1:4" x14ac:dyDescent="0.35">
      <c r="A79" s="297"/>
      <c r="B79" s="432"/>
      <c r="C79" s="297"/>
      <c r="D79" s="432"/>
    </row>
    <row r="80" spans="1:4" x14ac:dyDescent="0.35">
      <c r="A80" s="297"/>
      <c r="B80" s="432"/>
      <c r="C80" s="297"/>
      <c r="D80" s="432"/>
    </row>
    <row r="81" spans="1:4" x14ac:dyDescent="0.35">
      <c r="A81" s="297"/>
      <c r="B81" s="432"/>
      <c r="C81" s="297"/>
      <c r="D81" s="432"/>
    </row>
    <row r="82" spans="1:4" x14ac:dyDescent="0.35">
      <c r="A82" s="297"/>
      <c r="B82" s="432"/>
      <c r="C82" s="297"/>
      <c r="D82" s="432"/>
    </row>
    <row r="83" spans="1:4" x14ac:dyDescent="0.35">
      <c r="A83" s="297"/>
      <c r="B83" s="432"/>
      <c r="C83" s="297"/>
      <c r="D83" s="432"/>
    </row>
    <row r="84" spans="1:4" x14ac:dyDescent="0.35">
      <c r="A84" s="297"/>
      <c r="B84" s="432"/>
      <c r="C84" s="297"/>
      <c r="D84" s="432"/>
    </row>
    <row r="85" spans="1:4" x14ac:dyDescent="0.35">
      <c r="A85" s="297"/>
      <c r="B85" s="432"/>
      <c r="C85" s="297"/>
      <c r="D85" s="432"/>
    </row>
    <row r="86" spans="1:4" x14ac:dyDescent="0.35">
      <c r="A86" s="297"/>
      <c r="B86" s="432"/>
      <c r="C86" s="297"/>
      <c r="D86" s="432"/>
    </row>
    <row r="87" spans="1:4" x14ac:dyDescent="0.35">
      <c r="A87" s="297"/>
      <c r="B87" s="432"/>
      <c r="C87" s="297"/>
      <c r="D87" s="432"/>
    </row>
    <row r="88" spans="1:4" x14ac:dyDescent="0.35">
      <c r="A88" s="297"/>
      <c r="B88" s="432"/>
      <c r="C88" s="297"/>
      <c r="D88" s="432"/>
    </row>
    <row r="89" spans="1:4" x14ac:dyDescent="0.35">
      <c r="A89" s="297"/>
      <c r="B89" s="432"/>
      <c r="C89" s="297"/>
      <c r="D89" s="432"/>
    </row>
    <row r="90" spans="1:4" x14ac:dyDescent="0.35">
      <c r="A90" s="297"/>
      <c r="B90" s="432"/>
      <c r="C90" s="297"/>
      <c r="D90" s="432"/>
    </row>
    <row r="91" spans="1:4" x14ac:dyDescent="0.35">
      <c r="A91" s="297"/>
      <c r="B91" s="432"/>
      <c r="C91" s="297"/>
      <c r="D91" s="432"/>
    </row>
    <row r="92" spans="1:4" x14ac:dyDescent="0.35">
      <c r="A92" s="615"/>
      <c r="B92" s="1752"/>
      <c r="C92" s="615"/>
      <c r="D92" s="1752"/>
    </row>
    <row r="93" spans="1:4" x14ac:dyDescent="0.35">
      <c r="A93" s="615"/>
      <c r="B93" s="1752"/>
      <c r="C93" s="615"/>
      <c r="D93" s="1752"/>
    </row>
    <row r="94" spans="1:4" x14ac:dyDescent="0.35">
      <c r="A94" s="1751"/>
      <c r="B94" s="1751"/>
      <c r="C94" s="1751"/>
      <c r="D94" s="1751"/>
    </row>
    <row r="95" spans="1:4" x14ac:dyDescent="0.35">
      <c r="A95" s="1751"/>
      <c r="B95" s="1751"/>
      <c r="C95" s="1751"/>
      <c r="D95" s="1751"/>
    </row>
    <row r="96" spans="1:4" x14ac:dyDescent="0.35">
      <c r="A96" s="294"/>
      <c r="B96" s="432"/>
      <c r="C96" s="561"/>
      <c r="D96" s="432"/>
    </row>
    <row r="97" spans="1:4" x14ac:dyDescent="0.35">
      <c r="A97" s="297"/>
      <c r="B97" s="432"/>
      <c r="C97" s="297"/>
      <c r="D97" s="432"/>
    </row>
    <row r="98" spans="1:4" x14ac:dyDescent="0.35">
      <c r="A98" s="297"/>
      <c r="B98" s="432"/>
      <c r="C98" s="297"/>
      <c r="D98" s="432"/>
    </row>
    <row r="99" spans="1:4" x14ac:dyDescent="0.35">
      <c r="A99" s="297"/>
      <c r="B99" s="432"/>
      <c r="C99" s="297"/>
      <c r="D99" s="432"/>
    </row>
    <row r="100" spans="1:4" x14ac:dyDescent="0.35">
      <c r="A100" s="297"/>
      <c r="B100" s="432"/>
      <c r="C100" s="297"/>
      <c r="D100" s="432"/>
    </row>
    <row r="101" spans="1:4" x14ac:dyDescent="0.35">
      <c r="A101" s="297"/>
      <c r="B101" s="432"/>
      <c r="C101" s="297"/>
      <c r="D101" s="432"/>
    </row>
    <row r="102" spans="1:4" x14ac:dyDescent="0.35">
      <c r="A102" s="297"/>
      <c r="B102" s="432"/>
      <c r="C102" s="297"/>
      <c r="D102" s="432"/>
    </row>
    <row r="103" spans="1:4" x14ac:dyDescent="0.35">
      <c r="A103" s="297"/>
      <c r="B103" s="432"/>
      <c r="C103" s="297"/>
      <c r="D103" s="432"/>
    </row>
    <row r="104" spans="1:4" x14ac:dyDescent="0.35">
      <c r="A104" s="297"/>
      <c r="B104" s="432"/>
      <c r="C104" s="297"/>
      <c r="D104" s="432"/>
    </row>
    <row r="105" spans="1:4" x14ac:dyDescent="0.35">
      <c r="A105" s="297"/>
      <c r="B105" s="432"/>
      <c r="C105" s="297"/>
      <c r="D105" s="432"/>
    </row>
    <row r="106" spans="1:4" x14ac:dyDescent="0.35">
      <c r="A106" s="297"/>
      <c r="B106" s="432"/>
      <c r="C106" s="297"/>
      <c r="D106" s="432"/>
    </row>
    <row r="107" spans="1:4" x14ac:dyDescent="0.35">
      <c r="A107" s="297"/>
      <c r="B107" s="432"/>
      <c r="C107" s="297"/>
      <c r="D107" s="432"/>
    </row>
    <row r="108" spans="1:4" x14ac:dyDescent="0.35">
      <c r="A108" s="297"/>
      <c r="B108" s="432"/>
      <c r="C108" s="297"/>
      <c r="D108" s="432"/>
    </row>
    <row r="109" spans="1:4" x14ac:dyDescent="0.35">
      <c r="A109" s="297"/>
      <c r="B109" s="432"/>
      <c r="C109" s="297"/>
      <c r="D109" s="432"/>
    </row>
    <row r="110" spans="1:4" x14ac:dyDescent="0.35">
      <c r="A110" s="297"/>
      <c r="B110" s="432"/>
      <c r="C110" s="297"/>
      <c r="D110" s="432"/>
    </row>
    <row r="111" spans="1:4" x14ac:dyDescent="0.35">
      <c r="A111" s="297"/>
      <c r="B111" s="432"/>
      <c r="C111" s="297"/>
      <c r="D111" s="432"/>
    </row>
    <row r="112" spans="1:4" x14ac:dyDescent="0.35">
      <c r="A112" s="297"/>
      <c r="B112" s="432"/>
      <c r="C112" s="297"/>
      <c r="D112" s="403"/>
    </row>
    <row r="113" spans="1:4" x14ac:dyDescent="0.35">
      <c r="A113" s="297"/>
      <c r="B113" s="432"/>
      <c r="C113" s="297"/>
      <c r="D113" s="432"/>
    </row>
    <row r="114" spans="1:4" x14ac:dyDescent="0.35">
      <c r="A114" s="297"/>
      <c r="B114" s="432"/>
      <c r="C114" s="297"/>
      <c r="D114" s="432"/>
    </row>
    <row r="115" spans="1:4" x14ac:dyDescent="0.35">
      <c r="A115" s="297"/>
      <c r="B115" s="432"/>
      <c r="C115" s="297"/>
      <c r="D115" s="432"/>
    </row>
    <row r="116" spans="1:4" x14ac:dyDescent="0.35">
      <c r="A116" s="297"/>
      <c r="B116" s="432"/>
      <c r="C116" s="297"/>
      <c r="D116" s="432"/>
    </row>
    <row r="117" spans="1:4" x14ac:dyDescent="0.35">
      <c r="A117" s="297"/>
      <c r="B117" s="432"/>
      <c r="C117" s="297"/>
      <c r="D117" s="432"/>
    </row>
    <row r="118" spans="1:4" x14ac:dyDescent="0.35">
      <c r="A118" s="297"/>
      <c r="B118" s="432"/>
      <c r="C118" s="297"/>
      <c r="D118" s="432"/>
    </row>
    <row r="119" spans="1:4" x14ac:dyDescent="0.35">
      <c r="A119" s="297"/>
      <c r="B119" s="432"/>
      <c r="C119" s="297"/>
      <c r="D119" s="432"/>
    </row>
    <row r="120" spans="1:4" x14ac:dyDescent="0.35">
      <c r="A120" s="297"/>
      <c r="B120" s="432"/>
      <c r="C120" s="297"/>
      <c r="D120" s="432"/>
    </row>
    <row r="121" spans="1:4" x14ac:dyDescent="0.35">
      <c r="A121" s="297"/>
      <c r="B121" s="432"/>
      <c r="C121" s="297"/>
      <c r="D121" s="432"/>
    </row>
    <row r="122" spans="1:4" x14ac:dyDescent="0.35">
      <c r="A122" s="297"/>
      <c r="B122" s="432"/>
      <c r="C122" s="297"/>
      <c r="D122" s="432"/>
    </row>
    <row r="123" spans="1:4" x14ac:dyDescent="0.35">
      <c r="A123" s="297"/>
      <c r="B123" s="432"/>
      <c r="C123" s="297"/>
      <c r="D123" s="432"/>
    </row>
    <row r="124" spans="1:4" x14ac:dyDescent="0.35">
      <c r="A124" s="297"/>
      <c r="B124" s="432"/>
      <c r="C124" s="297"/>
      <c r="D124" s="432"/>
    </row>
    <row r="125" spans="1:4" x14ac:dyDescent="0.35">
      <c r="A125" s="297"/>
      <c r="B125" s="432"/>
      <c r="C125" s="297"/>
      <c r="D125" s="432"/>
    </row>
    <row r="126" spans="1:4" x14ac:dyDescent="0.35">
      <c r="A126" s="297"/>
      <c r="B126" s="432"/>
      <c r="C126" s="297"/>
      <c r="D126" s="432"/>
    </row>
    <row r="127" spans="1:4" x14ac:dyDescent="0.35">
      <c r="A127" s="297"/>
      <c r="B127" s="432"/>
      <c r="C127" s="297"/>
      <c r="D127" s="432"/>
    </row>
    <row r="128" spans="1:4" x14ac:dyDescent="0.35">
      <c r="A128" s="297"/>
      <c r="B128" s="432"/>
      <c r="C128" s="297"/>
      <c r="D128" s="432"/>
    </row>
    <row r="129" spans="1:4" x14ac:dyDescent="0.35">
      <c r="A129" s="297"/>
      <c r="B129" s="432"/>
      <c r="C129" s="297"/>
      <c r="D129" s="432"/>
    </row>
    <row r="130" spans="1:4" x14ac:dyDescent="0.35">
      <c r="A130" s="297"/>
      <c r="B130" s="432"/>
      <c r="C130" s="297"/>
      <c r="D130" s="432"/>
    </row>
    <row r="131" spans="1:4" x14ac:dyDescent="0.35">
      <c r="A131" s="297"/>
      <c r="B131" s="432"/>
      <c r="C131" s="297"/>
      <c r="D131" s="432"/>
    </row>
    <row r="132" spans="1:4" x14ac:dyDescent="0.35">
      <c r="A132" s="297"/>
      <c r="B132" s="432"/>
      <c r="C132" s="297"/>
      <c r="D132" s="432"/>
    </row>
    <row r="133" spans="1:4" x14ac:dyDescent="0.35">
      <c r="A133" s="297"/>
      <c r="B133" s="432"/>
      <c r="C133" s="297"/>
      <c r="D133" s="432"/>
    </row>
    <row r="134" spans="1:4" x14ac:dyDescent="0.35">
      <c r="A134" s="297"/>
      <c r="B134" s="432"/>
      <c r="C134" s="297"/>
      <c r="D134" s="432"/>
    </row>
    <row r="135" spans="1:4" x14ac:dyDescent="0.35">
      <c r="A135" s="297"/>
      <c r="B135" s="432"/>
      <c r="C135" s="297"/>
      <c r="D135" s="432"/>
    </row>
    <row r="136" spans="1:4" x14ac:dyDescent="0.35">
      <c r="A136" s="297"/>
      <c r="B136" s="432"/>
      <c r="C136" s="297"/>
      <c r="D136" s="432"/>
    </row>
    <row r="137" spans="1:4" x14ac:dyDescent="0.35">
      <c r="A137" s="297"/>
      <c r="B137" s="432"/>
      <c r="C137" s="297"/>
      <c r="D137" s="432"/>
    </row>
    <row r="138" spans="1:4" x14ac:dyDescent="0.35">
      <c r="A138" s="297"/>
      <c r="B138" s="432"/>
      <c r="C138" s="297"/>
      <c r="D138" s="432"/>
    </row>
    <row r="139" spans="1:4" x14ac:dyDescent="0.35">
      <c r="A139" s="297"/>
      <c r="B139" s="432"/>
      <c r="C139" s="297"/>
      <c r="D139" s="432"/>
    </row>
    <row r="140" spans="1:4" x14ac:dyDescent="0.35">
      <c r="A140" s="297"/>
      <c r="B140" s="432"/>
      <c r="C140" s="297"/>
      <c r="D140" s="432"/>
    </row>
    <row r="141" spans="1:4" x14ac:dyDescent="0.35">
      <c r="A141" s="297"/>
      <c r="B141" s="432"/>
      <c r="C141" s="297"/>
      <c r="D141" s="432"/>
    </row>
    <row r="142" spans="1:4" x14ac:dyDescent="0.35">
      <c r="A142" s="615"/>
      <c r="B142" s="1752"/>
      <c r="C142" s="615"/>
      <c r="D142" s="1752"/>
    </row>
    <row r="143" spans="1:4" x14ac:dyDescent="0.35">
      <c r="A143" s="615"/>
      <c r="B143" s="1752"/>
      <c r="C143" s="615"/>
      <c r="D143" s="1752"/>
    </row>
    <row r="144" spans="1:4" x14ac:dyDescent="0.35">
      <c r="A144" s="1751"/>
      <c r="B144" s="1751"/>
      <c r="C144" s="1751"/>
      <c r="D144" s="1751"/>
    </row>
    <row r="145" spans="1:4" x14ac:dyDescent="0.35">
      <c r="A145" s="1751"/>
      <c r="B145" s="1751"/>
      <c r="C145" s="1751"/>
      <c r="D145" s="1751"/>
    </row>
    <row r="146" spans="1:4" x14ac:dyDescent="0.35">
      <c r="A146" s="1751"/>
      <c r="B146" s="1751"/>
      <c r="C146" s="1751"/>
      <c r="D146" s="1751"/>
    </row>
    <row r="147" spans="1:4" x14ac:dyDescent="0.35">
      <c r="A147" s="294"/>
      <c r="B147" s="432"/>
      <c r="C147" s="561"/>
      <c r="D147" s="432"/>
    </row>
    <row r="148" spans="1:4" x14ac:dyDescent="0.35">
      <c r="A148" s="297"/>
      <c r="B148" s="432"/>
      <c r="C148" s="297"/>
      <c r="D148" s="432"/>
    </row>
    <row r="149" spans="1:4" x14ac:dyDescent="0.35">
      <c r="A149" s="297"/>
      <c r="B149" s="432"/>
      <c r="C149" s="297"/>
      <c r="D149" s="432"/>
    </row>
    <row r="150" spans="1:4" x14ac:dyDescent="0.35">
      <c r="A150" s="297"/>
      <c r="B150" s="432"/>
      <c r="C150" s="297"/>
      <c r="D150" s="432"/>
    </row>
    <row r="151" spans="1:4" x14ac:dyDescent="0.35">
      <c r="A151" s="297"/>
      <c r="B151" s="432"/>
      <c r="C151" s="297"/>
      <c r="D151" s="432"/>
    </row>
    <row r="152" spans="1:4" x14ac:dyDescent="0.35">
      <c r="A152" s="297"/>
      <c r="B152" s="432"/>
      <c r="C152" s="297"/>
      <c r="D152" s="432"/>
    </row>
    <row r="153" spans="1:4" x14ac:dyDescent="0.35">
      <c r="A153" s="297"/>
      <c r="B153" s="432"/>
      <c r="C153" s="297"/>
      <c r="D153" s="432"/>
    </row>
    <row r="154" spans="1:4" x14ac:dyDescent="0.35">
      <c r="A154" s="297"/>
      <c r="B154" s="432"/>
      <c r="C154" s="297"/>
      <c r="D154" s="432"/>
    </row>
    <row r="155" spans="1:4" x14ac:dyDescent="0.35">
      <c r="A155" s="297"/>
      <c r="B155" s="432"/>
      <c r="C155" s="297"/>
      <c r="D155" s="432"/>
    </row>
    <row r="156" spans="1:4" x14ac:dyDescent="0.35">
      <c r="A156" s="297"/>
      <c r="B156" s="432"/>
      <c r="C156" s="297"/>
      <c r="D156" s="432"/>
    </row>
    <row r="157" spans="1:4" x14ac:dyDescent="0.35">
      <c r="A157" s="297"/>
      <c r="B157" s="432"/>
      <c r="C157" s="297"/>
      <c r="D157" s="432"/>
    </row>
    <row r="158" spans="1:4" x14ac:dyDescent="0.35">
      <c r="A158" s="297"/>
      <c r="B158" s="432"/>
      <c r="C158" s="297"/>
      <c r="D158" s="432"/>
    </row>
    <row r="159" spans="1:4" x14ac:dyDescent="0.35">
      <c r="A159" s="297"/>
      <c r="B159" s="432"/>
      <c r="C159" s="297"/>
      <c r="D159" s="432"/>
    </row>
    <row r="160" spans="1:4" x14ac:dyDescent="0.35">
      <c r="A160" s="297"/>
      <c r="B160" s="432"/>
      <c r="C160" s="297"/>
      <c r="D160" s="432"/>
    </row>
    <row r="161" spans="1:4" x14ac:dyDescent="0.35">
      <c r="A161" s="297"/>
      <c r="B161" s="432"/>
      <c r="C161" s="297"/>
      <c r="D161" s="432"/>
    </row>
    <row r="162" spans="1:4" x14ac:dyDescent="0.35">
      <c r="A162" s="297"/>
      <c r="B162" s="432"/>
      <c r="C162" s="297"/>
      <c r="D162" s="432"/>
    </row>
    <row r="163" spans="1:4" x14ac:dyDescent="0.35">
      <c r="A163" s="297"/>
      <c r="B163" s="432"/>
      <c r="C163" s="297"/>
      <c r="D163" s="432"/>
    </row>
    <row r="164" spans="1:4" x14ac:dyDescent="0.35">
      <c r="A164" s="297"/>
      <c r="B164" s="432"/>
      <c r="C164" s="297"/>
      <c r="D164" s="432"/>
    </row>
    <row r="165" spans="1:4" x14ac:dyDescent="0.35">
      <c r="A165" s="297"/>
      <c r="B165" s="432"/>
      <c r="C165" s="297"/>
      <c r="D165" s="432"/>
    </row>
    <row r="166" spans="1:4" x14ac:dyDescent="0.35">
      <c r="A166" s="297"/>
      <c r="B166" s="432"/>
      <c r="C166" s="297"/>
      <c r="D166" s="432"/>
    </row>
    <row r="167" spans="1:4" x14ac:dyDescent="0.35">
      <c r="A167" s="297"/>
      <c r="B167" s="432"/>
      <c r="C167" s="297"/>
      <c r="D167" s="432"/>
    </row>
    <row r="168" spans="1:4" x14ac:dyDescent="0.35">
      <c r="A168" s="297"/>
      <c r="B168" s="432"/>
      <c r="C168" s="297"/>
      <c r="D168" s="432"/>
    </row>
    <row r="169" spans="1:4" x14ac:dyDescent="0.35">
      <c r="A169" s="297"/>
      <c r="B169" s="432"/>
      <c r="C169" s="297"/>
      <c r="D169" s="432"/>
    </row>
    <row r="170" spans="1:4" x14ac:dyDescent="0.35">
      <c r="A170" s="297"/>
      <c r="B170" s="432"/>
      <c r="C170" s="297"/>
      <c r="D170" s="432"/>
    </row>
    <row r="171" spans="1:4" x14ac:dyDescent="0.35">
      <c r="A171" s="297"/>
      <c r="B171" s="432"/>
      <c r="C171" s="297"/>
      <c r="D171" s="432"/>
    </row>
    <row r="172" spans="1:4" x14ac:dyDescent="0.35">
      <c r="A172" s="297"/>
      <c r="B172" s="432"/>
      <c r="C172" s="297"/>
      <c r="D172" s="432"/>
    </row>
    <row r="173" spans="1:4" x14ac:dyDescent="0.35">
      <c r="A173" s="297"/>
      <c r="B173" s="432"/>
      <c r="C173" s="297"/>
      <c r="D173" s="432"/>
    </row>
    <row r="174" spans="1:4" x14ac:dyDescent="0.35">
      <c r="A174" s="297"/>
      <c r="B174" s="432"/>
      <c r="C174" s="297"/>
      <c r="D174" s="432"/>
    </row>
    <row r="175" spans="1:4" x14ac:dyDescent="0.35">
      <c r="A175" s="297"/>
      <c r="B175" s="432"/>
      <c r="C175" s="297"/>
      <c r="D175" s="432"/>
    </row>
    <row r="176" spans="1:4" x14ac:dyDescent="0.35">
      <c r="A176" s="297"/>
      <c r="B176" s="432"/>
      <c r="C176" s="297"/>
      <c r="D176" s="432"/>
    </row>
    <row r="177" spans="1:4" x14ac:dyDescent="0.35">
      <c r="A177" s="297"/>
      <c r="B177" s="432"/>
      <c r="C177" s="297"/>
      <c r="D177" s="432"/>
    </row>
    <row r="178" spans="1:4" x14ac:dyDescent="0.35">
      <c r="A178" s="297"/>
      <c r="B178" s="432"/>
      <c r="C178" s="297"/>
      <c r="D178" s="432"/>
    </row>
    <row r="179" spans="1:4" x14ac:dyDescent="0.35">
      <c r="A179" s="297"/>
      <c r="B179" s="432"/>
      <c r="C179" s="297"/>
      <c r="D179" s="432"/>
    </row>
    <row r="180" spans="1:4" x14ac:dyDescent="0.35">
      <c r="A180" s="297"/>
      <c r="B180" s="432"/>
      <c r="C180" s="297"/>
      <c r="D180" s="432"/>
    </row>
    <row r="181" spans="1:4" x14ac:dyDescent="0.35">
      <c r="A181" s="297"/>
      <c r="B181" s="432"/>
      <c r="C181" s="297"/>
      <c r="D181" s="432"/>
    </row>
    <row r="182" spans="1:4" x14ac:dyDescent="0.35">
      <c r="A182" s="297"/>
      <c r="B182" s="432"/>
      <c r="C182" s="297"/>
      <c r="D182" s="432"/>
    </row>
    <row r="183" spans="1:4" x14ac:dyDescent="0.35">
      <c r="A183" s="297"/>
      <c r="B183" s="432"/>
      <c r="C183" s="297"/>
      <c r="D183" s="432"/>
    </row>
    <row r="184" spans="1:4" x14ac:dyDescent="0.35">
      <c r="A184" s="297"/>
      <c r="B184" s="432"/>
      <c r="C184" s="297"/>
      <c r="D184" s="432"/>
    </row>
    <row r="185" spans="1:4" x14ac:dyDescent="0.35">
      <c r="A185" s="297"/>
      <c r="B185" s="432"/>
      <c r="C185" s="297"/>
      <c r="D185" s="432"/>
    </row>
    <row r="186" spans="1:4" x14ac:dyDescent="0.35">
      <c r="A186" s="297"/>
      <c r="B186" s="432"/>
      <c r="C186" s="297"/>
      <c r="D186" s="432"/>
    </row>
    <row r="187" spans="1:4" x14ac:dyDescent="0.35">
      <c r="A187" s="297"/>
      <c r="B187" s="432"/>
      <c r="C187" s="297"/>
      <c r="D187" s="432"/>
    </row>
    <row r="188" spans="1:4" x14ac:dyDescent="0.35">
      <c r="A188" s="297"/>
      <c r="B188" s="432"/>
      <c r="C188" s="297"/>
      <c r="D188" s="432"/>
    </row>
    <row r="189" spans="1:4" x14ac:dyDescent="0.35">
      <c r="A189" s="297"/>
      <c r="B189" s="432"/>
      <c r="C189" s="297"/>
      <c r="D189" s="432"/>
    </row>
    <row r="190" spans="1:4" x14ac:dyDescent="0.35">
      <c r="A190" s="297"/>
      <c r="B190" s="432"/>
      <c r="C190" s="297"/>
      <c r="D190" s="432"/>
    </row>
    <row r="191" spans="1:4" x14ac:dyDescent="0.35">
      <c r="A191" s="297"/>
      <c r="B191" s="432"/>
      <c r="C191" s="297"/>
      <c r="D191" s="432"/>
    </row>
    <row r="192" spans="1:4" x14ac:dyDescent="0.35">
      <c r="A192" s="615"/>
      <c r="B192" s="1752"/>
      <c r="C192" s="615"/>
      <c r="D192" s="1752"/>
    </row>
    <row r="193" spans="1:4" x14ac:dyDescent="0.35">
      <c r="A193" s="615"/>
      <c r="B193" s="1752"/>
      <c r="C193" s="615"/>
      <c r="D193" s="1752"/>
    </row>
    <row r="194" spans="1:4" x14ac:dyDescent="0.35">
      <c r="A194" s="1751"/>
      <c r="B194" s="1751"/>
      <c r="C194" s="1751"/>
      <c r="D194" s="1751"/>
    </row>
    <row r="195" spans="1:4" x14ac:dyDescent="0.35">
      <c r="A195" s="1751"/>
      <c r="B195" s="1751"/>
      <c r="C195" s="1751"/>
      <c r="D195" s="1751"/>
    </row>
    <row r="196" spans="1:4" x14ac:dyDescent="0.35">
      <c r="A196" s="1751"/>
      <c r="B196" s="1751"/>
      <c r="C196" s="1751"/>
      <c r="D196" s="1751"/>
    </row>
    <row r="197" spans="1:4" x14ac:dyDescent="0.35">
      <c r="A197" s="294"/>
      <c r="B197" s="432"/>
      <c r="C197" s="561"/>
      <c r="D197" s="432"/>
    </row>
    <row r="198" spans="1:4" x14ac:dyDescent="0.35">
      <c r="A198" s="297"/>
      <c r="B198" s="432"/>
      <c r="C198" s="297"/>
      <c r="D198" s="432"/>
    </row>
    <row r="199" spans="1:4" x14ac:dyDescent="0.35">
      <c r="A199" s="297"/>
      <c r="B199" s="432"/>
      <c r="C199" s="297"/>
      <c r="D199" s="432"/>
    </row>
    <row r="200" spans="1:4" x14ac:dyDescent="0.35">
      <c r="A200" s="297"/>
      <c r="B200" s="432"/>
      <c r="C200" s="297"/>
      <c r="D200" s="432"/>
    </row>
    <row r="201" spans="1:4" x14ac:dyDescent="0.35">
      <c r="A201" s="297"/>
      <c r="B201" s="432"/>
      <c r="C201" s="297"/>
      <c r="D201" s="432"/>
    </row>
    <row r="202" spans="1:4" x14ac:dyDescent="0.35">
      <c r="A202" s="297"/>
      <c r="B202" s="432"/>
      <c r="C202" s="297"/>
      <c r="D202" s="432"/>
    </row>
    <row r="203" spans="1:4" x14ac:dyDescent="0.35">
      <c r="A203" s="297"/>
      <c r="B203" s="432"/>
      <c r="C203" s="297"/>
      <c r="D203" s="432"/>
    </row>
    <row r="204" spans="1:4" x14ac:dyDescent="0.35">
      <c r="A204" s="297"/>
      <c r="B204" s="432"/>
      <c r="C204" s="297"/>
      <c r="D204" s="432"/>
    </row>
    <row r="205" spans="1:4" x14ac:dyDescent="0.35">
      <c r="A205" s="297"/>
      <c r="B205" s="432"/>
      <c r="C205" s="297"/>
      <c r="D205" s="432"/>
    </row>
    <row r="206" spans="1:4" x14ac:dyDescent="0.35">
      <c r="A206" s="297"/>
      <c r="B206" s="432"/>
      <c r="C206" s="297"/>
      <c r="D206" s="432"/>
    </row>
    <row r="207" spans="1:4" x14ac:dyDescent="0.35">
      <c r="A207" s="297"/>
      <c r="B207" s="432"/>
      <c r="C207" s="297"/>
      <c r="D207" s="432"/>
    </row>
    <row r="208" spans="1:4" x14ac:dyDescent="0.35">
      <c r="A208" s="297"/>
      <c r="B208" s="432"/>
      <c r="C208" s="297"/>
      <c r="D208" s="432"/>
    </row>
    <row r="209" spans="1:4" x14ac:dyDescent="0.35">
      <c r="A209" s="297"/>
      <c r="B209" s="432"/>
      <c r="C209" s="297"/>
      <c r="D209" s="432"/>
    </row>
    <row r="210" spans="1:4" x14ac:dyDescent="0.35">
      <c r="A210" s="297"/>
      <c r="B210" s="432"/>
      <c r="C210" s="297"/>
      <c r="D210" s="432"/>
    </row>
    <row r="211" spans="1:4" x14ac:dyDescent="0.35">
      <c r="A211" s="297"/>
      <c r="B211" s="432"/>
      <c r="C211" s="297"/>
      <c r="D211" s="432"/>
    </row>
    <row r="212" spans="1:4" x14ac:dyDescent="0.35">
      <c r="A212" s="297"/>
      <c r="B212" s="432"/>
      <c r="C212" s="297"/>
      <c r="D212" s="432"/>
    </row>
    <row r="213" spans="1:4" x14ac:dyDescent="0.35">
      <c r="A213" s="297"/>
      <c r="B213" s="432"/>
      <c r="C213" s="297"/>
      <c r="D213" s="432"/>
    </row>
    <row r="214" spans="1:4" x14ac:dyDescent="0.35">
      <c r="A214" s="297"/>
      <c r="B214" s="432"/>
      <c r="C214" s="297"/>
      <c r="D214" s="432"/>
    </row>
    <row r="215" spans="1:4" x14ac:dyDescent="0.35">
      <c r="A215" s="297"/>
      <c r="B215" s="432"/>
      <c r="C215" s="297"/>
      <c r="D215" s="432"/>
    </row>
    <row r="216" spans="1:4" x14ac:dyDescent="0.35">
      <c r="A216" s="297"/>
      <c r="B216" s="432"/>
      <c r="C216" s="297"/>
      <c r="D216" s="432"/>
    </row>
    <row r="217" spans="1:4" x14ac:dyDescent="0.35">
      <c r="A217" s="771"/>
      <c r="B217" s="432"/>
      <c r="C217" s="297"/>
      <c r="D217" s="432"/>
    </row>
    <row r="218" spans="1:4" x14ac:dyDescent="0.35">
      <c r="A218" s="297"/>
      <c r="B218" s="432"/>
      <c r="C218" s="297"/>
      <c r="D218" s="432"/>
    </row>
    <row r="219" spans="1:4" x14ac:dyDescent="0.35">
      <c r="A219" s="297"/>
      <c r="B219" s="432"/>
      <c r="C219" s="297"/>
      <c r="D219" s="432"/>
    </row>
    <row r="220" spans="1:4" x14ac:dyDescent="0.35">
      <c r="A220" s="297"/>
      <c r="B220" s="432"/>
      <c r="C220" s="297"/>
      <c r="D220" s="432"/>
    </row>
    <row r="221" spans="1:4" x14ac:dyDescent="0.35">
      <c r="A221" s="297"/>
      <c r="B221" s="432"/>
      <c r="C221" s="297"/>
      <c r="D221" s="432"/>
    </row>
    <row r="222" spans="1:4" x14ac:dyDescent="0.35">
      <c r="A222" s="297"/>
      <c r="B222" s="432"/>
      <c r="C222" s="297"/>
      <c r="D222" s="432"/>
    </row>
    <row r="223" spans="1:4" x14ac:dyDescent="0.35">
      <c r="A223" s="297"/>
      <c r="B223" s="432"/>
      <c r="C223" s="297"/>
      <c r="D223" s="432"/>
    </row>
    <row r="224" spans="1:4" x14ac:dyDescent="0.35">
      <c r="A224" s="297"/>
      <c r="B224" s="432"/>
      <c r="C224" s="297"/>
      <c r="D224" s="432"/>
    </row>
    <row r="225" spans="1:4" x14ac:dyDescent="0.35">
      <c r="A225" s="297"/>
      <c r="B225" s="432"/>
      <c r="C225" s="297"/>
      <c r="D225" s="432"/>
    </row>
    <row r="226" spans="1:4" x14ac:dyDescent="0.35">
      <c r="A226" s="297"/>
      <c r="B226" s="432"/>
      <c r="C226" s="297"/>
      <c r="D226" s="432"/>
    </row>
    <row r="227" spans="1:4" x14ac:dyDescent="0.35">
      <c r="A227" s="297"/>
      <c r="B227" s="432"/>
      <c r="C227" s="297"/>
      <c r="D227" s="432"/>
    </row>
    <row r="228" spans="1:4" x14ac:dyDescent="0.35">
      <c r="A228" s="297"/>
      <c r="B228" s="432"/>
      <c r="C228" s="297"/>
      <c r="D228" s="432"/>
    </row>
    <row r="229" spans="1:4" x14ac:dyDescent="0.35">
      <c r="A229" s="297"/>
      <c r="B229" s="432"/>
      <c r="C229" s="297"/>
      <c r="D229" s="432"/>
    </row>
    <row r="230" spans="1:4" x14ac:dyDescent="0.35">
      <c r="A230" s="297"/>
      <c r="B230" s="432"/>
      <c r="C230" s="297"/>
      <c r="D230" s="432"/>
    </row>
    <row r="231" spans="1:4" x14ac:dyDescent="0.35">
      <c r="A231" s="297"/>
      <c r="B231" s="432"/>
      <c r="C231" s="297"/>
      <c r="D231" s="432"/>
    </row>
    <row r="232" spans="1:4" x14ac:dyDescent="0.35">
      <c r="A232" s="297"/>
      <c r="B232" s="432"/>
      <c r="C232" s="297"/>
      <c r="D232" s="432"/>
    </row>
    <row r="233" spans="1:4" x14ac:dyDescent="0.35">
      <c r="A233" s="297"/>
      <c r="B233" s="432"/>
      <c r="C233" s="297"/>
      <c r="D233" s="432"/>
    </row>
    <row r="234" spans="1:4" x14ac:dyDescent="0.35">
      <c r="A234" s="297"/>
      <c r="B234" s="432"/>
      <c r="C234" s="297"/>
      <c r="D234" s="432"/>
    </row>
    <row r="235" spans="1:4" x14ac:dyDescent="0.35">
      <c r="A235" s="297"/>
      <c r="B235" s="432"/>
      <c r="C235" s="297"/>
      <c r="D235" s="432"/>
    </row>
    <row r="236" spans="1:4" x14ac:dyDescent="0.35">
      <c r="A236" s="297"/>
      <c r="B236" s="432"/>
      <c r="C236" s="297"/>
      <c r="D236" s="432"/>
    </row>
    <row r="237" spans="1:4" x14ac:dyDescent="0.35">
      <c r="A237" s="297"/>
      <c r="B237" s="432"/>
      <c r="C237" s="297"/>
      <c r="D237" s="432"/>
    </row>
    <row r="238" spans="1:4" x14ac:dyDescent="0.35">
      <c r="A238" s="297"/>
      <c r="B238" s="432"/>
      <c r="C238" s="297"/>
      <c r="D238" s="432"/>
    </row>
    <row r="239" spans="1:4" x14ac:dyDescent="0.35">
      <c r="A239" s="297"/>
      <c r="B239" s="432"/>
      <c r="C239" s="297"/>
      <c r="D239" s="432"/>
    </row>
    <row r="240" spans="1:4" x14ac:dyDescent="0.35">
      <c r="A240" s="297"/>
      <c r="B240" s="432"/>
      <c r="C240" s="297"/>
      <c r="D240" s="432"/>
    </row>
    <row r="241" spans="1:5" x14ac:dyDescent="0.35">
      <c r="A241" s="297"/>
      <c r="B241" s="432"/>
      <c r="C241" s="297"/>
      <c r="D241" s="432"/>
    </row>
    <row r="242" spans="1:5" x14ac:dyDescent="0.35">
      <c r="A242" s="615"/>
      <c r="B242" s="1752"/>
      <c r="C242" s="615"/>
      <c r="D242" s="1752"/>
    </row>
    <row r="243" spans="1:5" x14ac:dyDescent="0.35">
      <c r="A243" s="615"/>
      <c r="B243" s="1752"/>
      <c r="C243" s="615"/>
      <c r="D243" s="1752"/>
    </row>
    <row r="244" spans="1:5" x14ac:dyDescent="0.35">
      <c r="A244" s="1751"/>
      <c r="B244" s="1751"/>
      <c r="C244" s="1751"/>
      <c r="D244" s="1751"/>
    </row>
    <row r="245" spans="1:5" x14ac:dyDescent="0.35">
      <c r="A245" s="1751"/>
      <c r="B245" s="1751"/>
      <c r="C245" s="1751"/>
      <c r="D245" s="1751"/>
    </row>
    <row r="246" spans="1:5" x14ac:dyDescent="0.35">
      <c r="A246" s="1751"/>
      <c r="B246" s="1751"/>
      <c r="C246" s="1751"/>
      <c r="D246" s="1751"/>
    </row>
    <row r="247" spans="1:5" x14ac:dyDescent="0.35">
      <c r="A247" s="294"/>
      <c r="B247" s="432"/>
      <c r="C247" s="561"/>
      <c r="D247" s="432"/>
    </row>
    <row r="248" spans="1:5" x14ac:dyDescent="0.35">
      <c r="A248" s="297"/>
      <c r="B248" s="432"/>
      <c r="C248" s="297"/>
      <c r="D248" s="432"/>
    </row>
    <row r="249" spans="1:5" x14ac:dyDescent="0.35">
      <c r="A249" s="297"/>
      <c r="B249" s="432"/>
      <c r="C249" s="297"/>
      <c r="D249" s="432"/>
    </row>
    <row r="250" spans="1:5" x14ac:dyDescent="0.35">
      <c r="A250" s="297"/>
      <c r="B250" s="432"/>
      <c r="C250" s="297"/>
      <c r="D250" s="432"/>
    </row>
    <row r="251" spans="1:5" x14ac:dyDescent="0.35">
      <c r="A251" s="297"/>
      <c r="B251" s="432"/>
      <c r="C251" s="297"/>
      <c r="D251" s="432"/>
    </row>
    <row r="252" spans="1:5" x14ac:dyDescent="0.35">
      <c r="A252" s="297"/>
      <c r="B252" s="432"/>
      <c r="C252" s="297"/>
      <c r="D252" s="432"/>
      <c r="E252" s="631"/>
    </row>
    <row r="253" spans="1:5" x14ac:dyDescent="0.35">
      <c r="A253" s="297"/>
      <c r="B253" s="432"/>
      <c r="C253" s="297"/>
      <c r="D253" s="432"/>
    </row>
    <row r="254" spans="1:5" x14ac:dyDescent="0.35">
      <c r="A254" s="297"/>
      <c r="B254" s="432"/>
      <c r="C254" s="297"/>
      <c r="D254" s="432"/>
    </row>
    <row r="255" spans="1:5" x14ac:dyDescent="0.35">
      <c r="A255" s="297"/>
      <c r="B255" s="432"/>
      <c r="C255" s="297"/>
      <c r="D255" s="432"/>
    </row>
    <row r="256" spans="1:5" x14ac:dyDescent="0.35">
      <c r="A256" s="297"/>
      <c r="B256" s="432"/>
      <c r="C256" s="297"/>
      <c r="D256" s="432"/>
    </row>
    <row r="257" spans="1:4" x14ac:dyDescent="0.35">
      <c r="A257" s="297"/>
      <c r="B257" s="432"/>
      <c r="C257" s="297"/>
      <c r="D257" s="432"/>
    </row>
    <row r="258" spans="1:4" x14ac:dyDescent="0.35">
      <c r="A258" s="297"/>
      <c r="B258" s="432"/>
      <c r="C258" s="297"/>
      <c r="D258" s="432"/>
    </row>
    <row r="259" spans="1:4" x14ac:dyDescent="0.35">
      <c r="A259" s="297"/>
      <c r="B259" s="432"/>
      <c r="C259" s="297"/>
      <c r="D259" s="432"/>
    </row>
    <row r="260" spans="1:4" x14ac:dyDescent="0.35">
      <c r="A260" s="297"/>
      <c r="B260" s="432"/>
      <c r="C260" s="297"/>
      <c r="D260" s="432"/>
    </row>
    <row r="261" spans="1:4" x14ac:dyDescent="0.35">
      <c r="A261" s="297"/>
      <c r="B261" s="432"/>
      <c r="C261" s="297"/>
      <c r="D261" s="432"/>
    </row>
    <row r="262" spans="1:4" x14ac:dyDescent="0.35">
      <c r="A262" s="297"/>
      <c r="B262" s="432"/>
      <c r="C262" s="297"/>
      <c r="D262" s="432"/>
    </row>
    <row r="263" spans="1:4" x14ac:dyDescent="0.35">
      <c r="A263" s="297"/>
      <c r="B263" s="432"/>
      <c r="C263" s="297"/>
      <c r="D263" s="432"/>
    </row>
    <row r="264" spans="1:4" x14ac:dyDescent="0.35">
      <c r="A264" s="297"/>
      <c r="B264" s="432"/>
      <c r="C264" s="297"/>
      <c r="D264" s="432"/>
    </row>
    <row r="265" spans="1:4" x14ac:dyDescent="0.35">
      <c r="A265" s="297"/>
      <c r="B265" s="432"/>
      <c r="C265" s="297"/>
      <c r="D265" s="432"/>
    </row>
    <row r="266" spans="1:4" x14ac:dyDescent="0.35">
      <c r="A266" s="297"/>
      <c r="B266" s="432"/>
      <c r="C266" s="297"/>
      <c r="D266" s="432"/>
    </row>
    <row r="267" spans="1:4" x14ac:dyDescent="0.35">
      <c r="A267" s="297"/>
      <c r="B267" s="432"/>
      <c r="C267" s="297"/>
      <c r="D267" s="432"/>
    </row>
    <row r="268" spans="1:4" x14ac:dyDescent="0.35">
      <c r="A268" s="297"/>
      <c r="B268" s="432"/>
      <c r="C268" s="297"/>
      <c r="D268" s="432"/>
    </row>
    <row r="269" spans="1:4" x14ac:dyDescent="0.35">
      <c r="A269" s="297"/>
      <c r="B269" s="432"/>
      <c r="C269" s="297"/>
      <c r="D269" s="432"/>
    </row>
    <row r="270" spans="1:4" x14ac:dyDescent="0.35">
      <c r="A270" s="297"/>
      <c r="B270" s="432"/>
      <c r="C270" s="297"/>
      <c r="D270" s="432"/>
    </row>
    <row r="271" spans="1:4" x14ac:dyDescent="0.35">
      <c r="A271" s="297"/>
      <c r="B271" s="432"/>
      <c r="C271" s="297"/>
      <c r="D271" s="432"/>
    </row>
    <row r="272" spans="1:4" x14ac:dyDescent="0.35">
      <c r="A272" s="297"/>
      <c r="B272" s="432"/>
      <c r="C272" s="297"/>
      <c r="D272" s="432"/>
    </row>
    <row r="273" spans="1:5" x14ac:dyDescent="0.35">
      <c r="A273" s="297"/>
      <c r="B273" s="432"/>
      <c r="C273" s="297"/>
      <c r="D273" s="432"/>
    </row>
    <row r="274" spans="1:5" x14ac:dyDescent="0.35">
      <c r="A274" s="297"/>
      <c r="B274" s="432"/>
      <c r="C274" s="297"/>
      <c r="D274" s="432"/>
    </row>
    <row r="275" spans="1:5" x14ac:dyDescent="0.35">
      <c r="A275" s="297"/>
      <c r="B275" s="432"/>
      <c r="C275" s="297"/>
      <c r="D275" s="432"/>
    </row>
    <row r="276" spans="1:5" x14ac:dyDescent="0.35">
      <c r="A276" s="297"/>
      <c r="B276" s="432"/>
      <c r="C276" s="297"/>
      <c r="D276" s="432"/>
    </row>
    <row r="277" spans="1:5" x14ac:dyDescent="0.35">
      <c r="A277" s="297"/>
      <c r="B277" s="432"/>
      <c r="C277" s="297"/>
      <c r="D277" s="432"/>
    </row>
    <row r="278" spans="1:5" x14ac:dyDescent="0.35">
      <c r="A278" s="297"/>
      <c r="B278" s="432"/>
      <c r="C278" s="297"/>
      <c r="D278" s="432"/>
    </row>
    <row r="279" spans="1:5" x14ac:dyDescent="0.35">
      <c r="A279" s="297"/>
      <c r="B279" s="432"/>
      <c r="C279" s="297"/>
      <c r="D279" s="432"/>
    </row>
    <row r="280" spans="1:5" x14ac:dyDescent="0.35">
      <c r="A280" s="297"/>
      <c r="B280" s="432"/>
      <c r="C280" s="297"/>
      <c r="D280" s="432"/>
    </row>
    <row r="281" spans="1:5" x14ac:dyDescent="0.35">
      <c r="A281" s="297"/>
      <c r="B281" s="432"/>
      <c r="C281" s="297"/>
      <c r="D281" s="432"/>
      <c r="E281" s="404"/>
    </row>
    <row r="282" spans="1:5" x14ac:dyDescent="0.35">
      <c r="A282" s="297"/>
      <c r="B282" s="432"/>
      <c r="C282" s="297"/>
      <c r="D282" s="432"/>
    </row>
    <row r="283" spans="1:5" x14ac:dyDescent="0.35">
      <c r="A283" s="297"/>
      <c r="B283" s="432"/>
      <c r="C283" s="297"/>
      <c r="D283" s="432"/>
    </row>
    <row r="284" spans="1:5" x14ac:dyDescent="0.35">
      <c r="A284" s="297"/>
      <c r="B284" s="432"/>
      <c r="C284" s="297"/>
      <c r="D284" s="432"/>
    </row>
    <row r="285" spans="1:5" x14ac:dyDescent="0.35">
      <c r="A285" s="297"/>
      <c r="B285" s="432"/>
      <c r="C285" s="297"/>
      <c r="D285" s="432"/>
    </row>
    <row r="286" spans="1:5" x14ac:dyDescent="0.35">
      <c r="A286" s="297"/>
      <c r="B286" s="432"/>
      <c r="C286" s="297"/>
      <c r="D286" s="432"/>
    </row>
    <row r="287" spans="1:5" x14ac:dyDescent="0.35">
      <c r="A287" s="297"/>
      <c r="B287" s="432"/>
      <c r="C287" s="297"/>
      <c r="D287" s="432"/>
    </row>
    <row r="288" spans="1:5" x14ac:dyDescent="0.35">
      <c r="A288" s="297"/>
      <c r="B288" s="432"/>
      <c r="C288" s="297"/>
      <c r="D288" s="432"/>
    </row>
    <row r="289" spans="1:4" x14ac:dyDescent="0.35">
      <c r="A289" s="297"/>
      <c r="B289" s="432"/>
      <c r="C289" s="297"/>
      <c r="D289" s="432"/>
    </row>
    <row r="290" spans="1:4" x14ac:dyDescent="0.35">
      <c r="A290" s="297"/>
      <c r="B290" s="432"/>
      <c r="C290" s="297"/>
      <c r="D290" s="432"/>
    </row>
    <row r="291" spans="1:4" x14ac:dyDescent="0.35">
      <c r="A291" s="297"/>
      <c r="B291" s="432"/>
      <c r="C291" s="297"/>
      <c r="D291" s="432"/>
    </row>
    <row r="292" spans="1:4" x14ac:dyDescent="0.35">
      <c r="A292" s="615"/>
      <c r="B292" s="1752"/>
      <c r="C292" s="615"/>
      <c r="D292" s="1752"/>
    </row>
    <row r="293" spans="1:4" x14ac:dyDescent="0.35">
      <c r="A293" s="615"/>
      <c r="B293" s="1752"/>
      <c r="C293" s="615"/>
      <c r="D293" s="1752"/>
    </row>
    <row r="294" spans="1:4" x14ac:dyDescent="0.35">
      <c r="A294" s="1751"/>
      <c r="B294" s="1751"/>
      <c r="C294" s="1751"/>
      <c r="D294" s="1751"/>
    </row>
    <row r="295" spans="1:4" x14ac:dyDescent="0.35">
      <c r="A295" s="1751"/>
      <c r="B295" s="1751"/>
      <c r="C295" s="1751"/>
      <c r="D295" s="1751"/>
    </row>
    <row r="296" spans="1:4" x14ac:dyDescent="0.35">
      <c r="A296" s="1751"/>
      <c r="B296" s="1751"/>
      <c r="C296" s="1751"/>
      <c r="D296" s="1751"/>
    </row>
    <row r="297" spans="1:4" x14ac:dyDescent="0.35">
      <c r="A297" s="294"/>
      <c r="B297" s="432"/>
      <c r="C297" s="561"/>
      <c r="D297" s="432"/>
    </row>
    <row r="298" spans="1:4" x14ac:dyDescent="0.35">
      <c r="A298" s="297"/>
      <c r="B298" s="432"/>
      <c r="C298" s="297"/>
      <c r="D298" s="432"/>
    </row>
    <row r="299" spans="1:4" x14ac:dyDescent="0.35">
      <c r="A299" s="297"/>
      <c r="B299" s="432"/>
      <c r="C299" s="297"/>
      <c r="D299" s="432"/>
    </row>
    <row r="300" spans="1:4" x14ac:dyDescent="0.35">
      <c r="A300" s="297"/>
      <c r="B300" s="432"/>
      <c r="C300" s="297"/>
      <c r="D300" s="432"/>
    </row>
    <row r="301" spans="1:4" x14ac:dyDescent="0.35">
      <c r="A301" s="297"/>
      <c r="B301" s="432"/>
      <c r="C301" s="297"/>
      <c r="D301" s="432"/>
    </row>
    <row r="302" spans="1:4" x14ac:dyDescent="0.35">
      <c r="A302" s="297"/>
      <c r="B302" s="432"/>
      <c r="C302" s="297"/>
      <c r="D302" s="432"/>
    </row>
    <row r="303" spans="1:4" x14ac:dyDescent="0.35">
      <c r="A303" s="297"/>
      <c r="B303" s="432"/>
      <c r="C303" s="297"/>
      <c r="D303" s="432"/>
    </row>
    <row r="304" spans="1:4" x14ac:dyDescent="0.35">
      <c r="A304" s="297"/>
      <c r="B304" s="432"/>
      <c r="C304" s="297"/>
      <c r="D304" s="432"/>
    </row>
    <row r="305" spans="1:4" x14ac:dyDescent="0.35">
      <c r="A305" s="297"/>
      <c r="B305" s="432"/>
      <c r="C305" s="297"/>
      <c r="D305" s="432"/>
    </row>
    <row r="306" spans="1:4" x14ac:dyDescent="0.35">
      <c r="A306" s="297"/>
      <c r="B306" s="432"/>
      <c r="C306" s="297"/>
      <c r="D306" s="432"/>
    </row>
    <row r="307" spans="1:4" x14ac:dyDescent="0.35">
      <c r="A307" s="297"/>
      <c r="B307" s="432"/>
      <c r="C307" s="297"/>
      <c r="D307" s="432"/>
    </row>
    <row r="308" spans="1:4" x14ac:dyDescent="0.35">
      <c r="A308" s="297"/>
      <c r="B308" s="432"/>
      <c r="C308" s="297"/>
      <c r="D308" s="432"/>
    </row>
    <row r="309" spans="1:4" x14ac:dyDescent="0.35">
      <c r="A309" s="297"/>
      <c r="B309" s="432"/>
      <c r="C309" s="297"/>
      <c r="D309" s="432"/>
    </row>
    <row r="310" spans="1:4" x14ac:dyDescent="0.35">
      <c r="A310" s="771"/>
      <c r="B310" s="432"/>
      <c r="C310" s="297"/>
      <c r="D310" s="432"/>
    </row>
    <row r="311" spans="1:4" x14ac:dyDescent="0.35">
      <c r="A311" s="297"/>
      <c r="B311" s="432"/>
      <c r="C311" s="297"/>
      <c r="D311" s="432"/>
    </row>
    <row r="312" spans="1:4" x14ac:dyDescent="0.35">
      <c r="A312" s="297"/>
      <c r="B312" s="432"/>
      <c r="C312" s="297"/>
      <c r="D312" s="432"/>
    </row>
    <row r="313" spans="1:4" x14ac:dyDescent="0.35">
      <c r="A313" s="297"/>
      <c r="B313" s="432"/>
      <c r="C313" s="297"/>
      <c r="D313" s="432"/>
    </row>
    <row r="314" spans="1:4" x14ac:dyDescent="0.35">
      <c r="A314" s="297"/>
      <c r="B314" s="432"/>
      <c r="C314" s="297"/>
      <c r="D314" s="432"/>
    </row>
    <row r="315" spans="1:4" x14ac:dyDescent="0.35">
      <c r="A315" s="297"/>
      <c r="B315" s="432"/>
      <c r="C315" s="297"/>
      <c r="D315" s="432"/>
    </row>
    <row r="316" spans="1:4" x14ac:dyDescent="0.35">
      <c r="A316" s="297"/>
      <c r="B316" s="432"/>
      <c r="C316" s="297"/>
      <c r="D316" s="432"/>
    </row>
    <row r="317" spans="1:4" x14ac:dyDescent="0.35">
      <c r="A317" s="297"/>
      <c r="B317" s="432"/>
      <c r="C317" s="297"/>
      <c r="D317" s="432"/>
    </row>
    <row r="318" spans="1:4" x14ac:dyDescent="0.35">
      <c r="A318" s="297"/>
      <c r="B318" s="432"/>
      <c r="C318" s="297"/>
      <c r="D318" s="432"/>
    </row>
    <row r="319" spans="1:4" x14ac:dyDescent="0.35">
      <c r="A319" s="297"/>
      <c r="B319" s="432"/>
      <c r="C319" s="297"/>
      <c r="D319" s="432"/>
    </row>
    <row r="320" spans="1:4" x14ac:dyDescent="0.35">
      <c r="A320" s="297"/>
      <c r="B320" s="432"/>
      <c r="C320" s="297"/>
      <c r="D320" s="432"/>
    </row>
    <row r="321" spans="1:4" x14ac:dyDescent="0.35">
      <c r="A321" s="297"/>
      <c r="B321" s="432"/>
      <c r="C321" s="297"/>
      <c r="D321" s="432"/>
    </row>
    <row r="322" spans="1:4" x14ac:dyDescent="0.35">
      <c r="A322" s="297"/>
      <c r="B322" s="432"/>
      <c r="C322" s="297"/>
      <c r="D322" s="432"/>
    </row>
    <row r="323" spans="1:4" x14ac:dyDescent="0.35">
      <c r="A323" s="297"/>
      <c r="B323" s="432"/>
      <c r="C323" s="297"/>
      <c r="D323" s="432"/>
    </row>
    <row r="324" spans="1:4" x14ac:dyDescent="0.35">
      <c r="A324" s="297"/>
      <c r="B324" s="432"/>
      <c r="C324" s="297"/>
      <c r="D324" s="432"/>
    </row>
    <row r="325" spans="1:4" x14ac:dyDescent="0.35">
      <c r="A325" s="297"/>
      <c r="B325" s="432"/>
      <c r="C325" s="297"/>
      <c r="D325" s="432"/>
    </row>
    <row r="326" spans="1:4" x14ac:dyDescent="0.35">
      <c r="A326" s="297"/>
      <c r="B326" s="432"/>
      <c r="C326" s="297"/>
      <c r="D326" s="432"/>
    </row>
    <row r="327" spans="1:4" x14ac:dyDescent="0.35">
      <c r="A327" s="297"/>
      <c r="B327" s="432"/>
      <c r="C327" s="297"/>
      <c r="D327" s="432"/>
    </row>
    <row r="328" spans="1:4" x14ac:dyDescent="0.35">
      <c r="A328" s="297"/>
      <c r="B328" s="432"/>
      <c r="C328" s="297"/>
      <c r="D328" s="432"/>
    </row>
    <row r="329" spans="1:4" x14ac:dyDescent="0.35">
      <c r="A329" s="297"/>
      <c r="B329" s="432"/>
      <c r="C329" s="297"/>
      <c r="D329" s="432"/>
    </row>
    <row r="330" spans="1:4" x14ac:dyDescent="0.35">
      <c r="A330" s="297"/>
      <c r="B330" s="432"/>
      <c r="C330" s="297"/>
      <c r="D330" s="432"/>
    </row>
    <row r="331" spans="1:4" x14ac:dyDescent="0.35">
      <c r="A331" s="297"/>
      <c r="B331" s="432"/>
      <c r="C331" s="297"/>
      <c r="D331" s="432"/>
    </row>
    <row r="332" spans="1:4" x14ac:dyDescent="0.35">
      <c r="A332" s="297"/>
      <c r="B332" s="432"/>
      <c r="C332" s="297"/>
      <c r="D332" s="432"/>
    </row>
    <row r="333" spans="1:4" x14ac:dyDescent="0.35">
      <c r="A333" s="297"/>
      <c r="B333" s="432"/>
      <c r="C333" s="297"/>
      <c r="D333" s="432"/>
    </row>
    <row r="334" spans="1:4" x14ac:dyDescent="0.35">
      <c r="A334" s="297"/>
      <c r="B334" s="432"/>
      <c r="C334" s="297"/>
      <c r="D334" s="432"/>
    </row>
    <row r="335" spans="1:4" x14ac:dyDescent="0.35">
      <c r="A335" s="297"/>
      <c r="B335" s="432"/>
      <c r="C335" s="297"/>
      <c r="D335" s="432"/>
    </row>
    <row r="336" spans="1:4" x14ac:dyDescent="0.35">
      <c r="A336" s="297"/>
      <c r="B336" s="432"/>
      <c r="C336" s="297"/>
      <c r="D336" s="432"/>
    </row>
    <row r="337" spans="1:4" x14ac:dyDescent="0.35">
      <c r="A337" s="297"/>
      <c r="B337" s="432"/>
      <c r="C337" s="297"/>
      <c r="D337" s="432"/>
    </row>
    <row r="338" spans="1:4" x14ac:dyDescent="0.35">
      <c r="A338" s="297"/>
      <c r="B338" s="432"/>
      <c r="C338" s="297"/>
      <c r="D338" s="432"/>
    </row>
    <row r="339" spans="1:4" x14ac:dyDescent="0.35">
      <c r="A339" s="297"/>
      <c r="B339" s="432"/>
      <c r="C339" s="297"/>
      <c r="D339" s="432"/>
    </row>
    <row r="340" spans="1:4" x14ac:dyDescent="0.35">
      <c r="A340" s="297"/>
      <c r="B340" s="432"/>
      <c r="C340" s="297"/>
      <c r="D340" s="432"/>
    </row>
    <row r="341" spans="1:4" x14ac:dyDescent="0.35">
      <c r="A341" s="297"/>
      <c r="B341" s="432"/>
      <c r="C341" s="297"/>
      <c r="D341" s="432"/>
    </row>
    <row r="342" spans="1:4" x14ac:dyDescent="0.35">
      <c r="A342" s="615"/>
      <c r="B342" s="1752"/>
      <c r="C342" s="615"/>
      <c r="D342" s="1752"/>
    </row>
    <row r="343" spans="1:4" x14ac:dyDescent="0.35">
      <c r="A343" s="615"/>
      <c r="B343" s="1752"/>
      <c r="C343" s="615"/>
      <c r="D343" s="1752"/>
    </row>
    <row r="344" spans="1:4" x14ac:dyDescent="0.35">
      <c r="A344" s="1751"/>
      <c r="B344" s="1751"/>
      <c r="C344" s="1751"/>
      <c r="D344" s="1751"/>
    </row>
    <row r="345" spans="1:4" x14ac:dyDescent="0.35">
      <c r="A345" s="1751"/>
      <c r="B345" s="1751"/>
      <c r="C345" s="1751"/>
      <c r="D345" s="1751"/>
    </row>
    <row r="346" spans="1:4" x14ac:dyDescent="0.35">
      <c r="A346" s="1751"/>
      <c r="B346" s="1751"/>
      <c r="C346" s="1751"/>
      <c r="D346" s="1751"/>
    </row>
    <row r="347" spans="1:4" x14ac:dyDescent="0.35">
      <c r="A347" s="294"/>
      <c r="B347" s="432"/>
      <c r="C347" s="561"/>
      <c r="D347" s="432"/>
    </row>
    <row r="348" spans="1:4" x14ac:dyDescent="0.35">
      <c r="A348" s="771"/>
      <c r="B348" s="432"/>
      <c r="C348" s="297"/>
      <c r="D348" s="432"/>
    </row>
    <row r="349" spans="1:4" x14ac:dyDescent="0.35">
      <c r="A349" s="297"/>
      <c r="B349" s="432"/>
      <c r="C349" s="297"/>
      <c r="D349" s="432"/>
    </row>
    <row r="350" spans="1:4" x14ac:dyDescent="0.35">
      <c r="A350" s="297"/>
      <c r="B350" s="432"/>
      <c r="C350" s="297"/>
      <c r="D350" s="432"/>
    </row>
    <row r="351" spans="1:4" x14ac:dyDescent="0.35">
      <c r="A351" s="297"/>
      <c r="B351" s="432"/>
      <c r="C351" s="297"/>
      <c r="D351" s="432"/>
    </row>
    <row r="352" spans="1:4" x14ac:dyDescent="0.35">
      <c r="A352" s="297"/>
      <c r="B352" s="432"/>
      <c r="C352" s="297"/>
      <c r="D352" s="432"/>
    </row>
    <row r="353" spans="1:4" x14ac:dyDescent="0.35">
      <c r="A353" s="297"/>
      <c r="B353" s="432"/>
      <c r="C353" s="297"/>
      <c r="D353" s="432"/>
    </row>
    <row r="354" spans="1:4" x14ac:dyDescent="0.35">
      <c r="A354" s="297"/>
      <c r="B354" s="432"/>
      <c r="C354" s="297"/>
      <c r="D354" s="432"/>
    </row>
    <row r="355" spans="1:4" x14ac:dyDescent="0.35">
      <c r="A355" s="297"/>
      <c r="B355" s="432"/>
      <c r="C355" s="297"/>
      <c r="D355" s="432"/>
    </row>
    <row r="356" spans="1:4" x14ac:dyDescent="0.35">
      <c r="A356" s="297"/>
      <c r="B356" s="432"/>
      <c r="C356" s="297"/>
      <c r="D356" s="432"/>
    </row>
    <row r="357" spans="1:4" x14ac:dyDescent="0.35">
      <c r="A357" s="297"/>
      <c r="B357" s="432"/>
      <c r="C357" s="297"/>
      <c r="D357" s="432"/>
    </row>
    <row r="358" spans="1:4" x14ac:dyDescent="0.35">
      <c r="A358" s="297"/>
      <c r="B358" s="432"/>
      <c r="C358" s="297"/>
      <c r="D358" s="432"/>
    </row>
    <row r="359" spans="1:4" x14ac:dyDescent="0.35">
      <c r="A359" s="297"/>
      <c r="B359" s="432"/>
      <c r="C359" s="297"/>
      <c r="D359" s="432"/>
    </row>
    <row r="360" spans="1:4" x14ac:dyDescent="0.35">
      <c r="A360" s="297"/>
      <c r="B360" s="432"/>
      <c r="C360" s="297"/>
      <c r="D360" s="432"/>
    </row>
    <row r="361" spans="1:4" x14ac:dyDescent="0.35">
      <c r="A361" s="297"/>
      <c r="B361" s="432"/>
      <c r="C361" s="297"/>
      <c r="D361" s="432"/>
    </row>
    <row r="362" spans="1:4" x14ac:dyDescent="0.35">
      <c r="A362" s="297"/>
      <c r="B362" s="432"/>
      <c r="C362" s="297"/>
      <c r="D362" s="432"/>
    </row>
    <row r="363" spans="1:4" x14ac:dyDescent="0.35">
      <c r="A363" s="297"/>
      <c r="B363" s="432"/>
      <c r="C363" s="297"/>
      <c r="D363" s="432"/>
    </row>
    <row r="364" spans="1:4" x14ac:dyDescent="0.35">
      <c r="A364" s="297"/>
      <c r="B364" s="432"/>
      <c r="C364" s="297"/>
      <c r="D364" s="432"/>
    </row>
    <row r="365" spans="1:4" x14ac:dyDescent="0.35">
      <c r="A365" s="297"/>
      <c r="B365" s="403"/>
      <c r="C365" s="297"/>
      <c r="D365" s="432"/>
    </row>
    <row r="366" spans="1:4" x14ac:dyDescent="0.35">
      <c r="A366" s="297"/>
      <c r="B366" s="432"/>
      <c r="C366" s="297"/>
      <c r="D366" s="432"/>
    </row>
    <row r="367" spans="1:4" x14ac:dyDescent="0.35">
      <c r="A367" s="297"/>
      <c r="B367" s="432"/>
      <c r="C367" s="297"/>
      <c r="D367" s="432"/>
    </row>
    <row r="368" spans="1:4" x14ac:dyDescent="0.35">
      <c r="A368" s="297"/>
      <c r="B368" s="432"/>
      <c r="C368" s="297"/>
      <c r="D368" s="432"/>
    </row>
    <row r="369" spans="1:4" x14ac:dyDescent="0.35">
      <c r="A369" s="297"/>
      <c r="B369" s="432"/>
      <c r="C369" s="297"/>
      <c r="D369" s="432"/>
    </row>
    <row r="370" spans="1:4" x14ac:dyDescent="0.35">
      <c r="A370" s="297"/>
      <c r="B370" s="432"/>
      <c r="C370" s="297"/>
      <c r="D370" s="432"/>
    </row>
    <row r="371" spans="1:4" x14ac:dyDescent="0.35">
      <c r="A371" s="297"/>
      <c r="B371" s="432"/>
      <c r="C371" s="297"/>
      <c r="D371" s="432"/>
    </row>
    <row r="372" spans="1:4" x14ac:dyDescent="0.35">
      <c r="A372" s="297"/>
      <c r="B372" s="432"/>
      <c r="C372" s="297"/>
      <c r="D372" s="432"/>
    </row>
    <row r="373" spans="1:4" x14ac:dyDescent="0.35">
      <c r="A373" s="297"/>
      <c r="B373" s="432"/>
      <c r="C373" s="297"/>
      <c r="D373" s="432"/>
    </row>
    <row r="374" spans="1:4" x14ac:dyDescent="0.35">
      <c r="A374" s="297"/>
      <c r="B374" s="432"/>
      <c r="C374" s="297"/>
      <c r="D374" s="432"/>
    </row>
    <row r="375" spans="1:4" x14ac:dyDescent="0.35">
      <c r="A375" s="297"/>
      <c r="B375" s="432"/>
      <c r="C375" s="297"/>
      <c r="D375" s="432"/>
    </row>
    <row r="376" spans="1:4" x14ac:dyDescent="0.35">
      <c r="A376" s="297"/>
      <c r="B376" s="432"/>
      <c r="C376" s="297"/>
      <c r="D376" s="432"/>
    </row>
    <row r="377" spans="1:4" x14ac:dyDescent="0.35">
      <c r="A377" s="297"/>
      <c r="B377" s="432"/>
      <c r="C377" s="297"/>
      <c r="D377" s="432"/>
    </row>
    <row r="378" spans="1:4" x14ac:dyDescent="0.35">
      <c r="A378" s="297"/>
      <c r="B378" s="432"/>
      <c r="C378" s="297"/>
      <c r="D378" s="432"/>
    </row>
    <row r="379" spans="1:4" x14ac:dyDescent="0.35">
      <c r="A379" s="297"/>
      <c r="B379" s="432"/>
      <c r="C379" s="297"/>
      <c r="D379" s="432"/>
    </row>
    <row r="380" spans="1:4" x14ac:dyDescent="0.35">
      <c r="A380" s="297"/>
      <c r="B380" s="432"/>
      <c r="C380" s="771"/>
      <c r="D380" s="432"/>
    </row>
    <row r="381" spans="1:4" x14ac:dyDescent="0.35">
      <c r="A381" s="297"/>
      <c r="B381" s="432"/>
      <c r="C381" s="297"/>
      <c r="D381" s="432"/>
    </row>
    <row r="382" spans="1:4" x14ac:dyDescent="0.35">
      <c r="A382" s="297"/>
      <c r="B382" s="432"/>
      <c r="C382" s="297"/>
      <c r="D382" s="432"/>
    </row>
    <row r="383" spans="1:4" x14ac:dyDescent="0.35">
      <c r="A383" s="297"/>
      <c r="B383" s="432"/>
      <c r="C383" s="297"/>
      <c r="D383" s="432"/>
    </row>
    <row r="384" spans="1:4" x14ac:dyDescent="0.35">
      <c r="A384" s="297"/>
      <c r="B384" s="432"/>
      <c r="C384" s="297"/>
      <c r="D384" s="432"/>
    </row>
    <row r="385" spans="1:4" x14ac:dyDescent="0.35">
      <c r="A385" s="297"/>
      <c r="B385" s="432"/>
      <c r="C385" s="297"/>
      <c r="D385" s="432"/>
    </row>
    <row r="386" spans="1:4" x14ac:dyDescent="0.35">
      <c r="A386" s="297"/>
      <c r="B386" s="432"/>
      <c r="C386" s="297"/>
      <c r="D386" s="432"/>
    </row>
    <row r="387" spans="1:4" x14ac:dyDescent="0.35">
      <c r="A387" s="297"/>
      <c r="B387" s="432"/>
      <c r="C387" s="297"/>
      <c r="D387" s="432"/>
    </row>
    <row r="388" spans="1:4" x14ac:dyDescent="0.35">
      <c r="A388" s="297"/>
      <c r="B388" s="432"/>
      <c r="C388" s="297"/>
      <c r="D388" s="432"/>
    </row>
    <row r="389" spans="1:4" x14ac:dyDescent="0.35">
      <c r="A389" s="297"/>
      <c r="B389" s="432"/>
      <c r="C389" s="297"/>
      <c r="D389" s="432"/>
    </row>
    <row r="390" spans="1:4" x14ac:dyDescent="0.35">
      <c r="A390" s="297"/>
      <c r="B390" s="432"/>
      <c r="C390" s="297"/>
      <c r="D390" s="432"/>
    </row>
    <row r="391" spans="1:4" x14ac:dyDescent="0.35">
      <c r="A391" s="297"/>
      <c r="B391" s="432"/>
      <c r="C391" s="297"/>
      <c r="D391" s="432"/>
    </row>
    <row r="392" spans="1:4" x14ac:dyDescent="0.35">
      <c r="A392" s="615"/>
      <c r="B392" s="1752"/>
      <c r="C392" s="615"/>
      <c r="D392" s="1752"/>
    </row>
    <row r="393" spans="1:4" x14ac:dyDescent="0.35">
      <c r="A393" s="615"/>
      <c r="B393" s="1752"/>
      <c r="C393" s="615"/>
      <c r="D393" s="1752"/>
    </row>
    <row r="394" spans="1:4" x14ac:dyDescent="0.35">
      <c r="A394" s="1751"/>
      <c r="B394" s="1751"/>
      <c r="C394" s="1751"/>
      <c r="D394" s="1751"/>
    </row>
    <row r="395" spans="1:4" x14ac:dyDescent="0.35">
      <c r="A395" s="1751"/>
      <c r="B395" s="1751"/>
      <c r="C395" s="1751"/>
      <c r="D395" s="1751"/>
    </row>
    <row r="396" spans="1:4" x14ac:dyDescent="0.35">
      <c r="A396" s="1751"/>
      <c r="B396" s="1751"/>
      <c r="C396" s="1751"/>
      <c r="D396" s="1751"/>
    </row>
    <row r="397" spans="1:4" x14ac:dyDescent="0.35">
      <c r="A397" s="294"/>
      <c r="B397" s="432"/>
      <c r="C397" s="561"/>
      <c r="D397" s="432"/>
    </row>
    <row r="398" spans="1:4" x14ac:dyDescent="0.35">
      <c r="A398" s="297"/>
      <c r="B398" s="432"/>
      <c r="C398" s="297"/>
      <c r="D398" s="432"/>
    </row>
    <row r="399" spans="1:4" x14ac:dyDescent="0.35">
      <c r="A399" s="297"/>
      <c r="B399" s="432"/>
      <c r="C399" s="297"/>
      <c r="D399" s="432"/>
    </row>
    <row r="400" spans="1:4" x14ac:dyDescent="0.35">
      <c r="A400" s="297"/>
      <c r="B400" s="432"/>
      <c r="C400" s="297"/>
      <c r="D400" s="432"/>
    </row>
    <row r="401" spans="1:4" x14ac:dyDescent="0.35">
      <c r="A401" s="297"/>
      <c r="B401" s="432"/>
      <c r="C401" s="297"/>
      <c r="D401" s="432"/>
    </row>
    <row r="402" spans="1:4" x14ac:dyDescent="0.35">
      <c r="A402" s="297"/>
      <c r="B402" s="432"/>
      <c r="C402" s="297"/>
      <c r="D402" s="432"/>
    </row>
    <row r="403" spans="1:4" x14ac:dyDescent="0.35">
      <c r="A403" s="297"/>
      <c r="B403" s="432"/>
      <c r="C403" s="297"/>
      <c r="D403" s="432"/>
    </row>
    <row r="404" spans="1:4" x14ac:dyDescent="0.35">
      <c r="A404" s="297"/>
      <c r="B404" s="432"/>
      <c r="C404" s="297"/>
      <c r="D404" s="432"/>
    </row>
    <row r="405" spans="1:4" x14ac:dyDescent="0.35">
      <c r="A405" s="297"/>
      <c r="B405" s="432"/>
      <c r="C405" s="297"/>
      <c r="D405" s="432"/>
    </row>
    <row r="406" spans="1:4" x14ac:dyDescent="0.35">
      <c r="A406" s="297"/>
      <c r="B406" s="432"/>
      <c r="C406" s="297"/>
      <c r="D406" s="432"/>
    </row>
    <row r="407" spans="1:4" x14ac:dyDescent="0.35">
      <c r="A407" s="297"/>
      <c r="B407" s="432"/>
      <c r="C407" s="297"/>
      <c r="D407" s="432"/>
    </row>
    <row r="408" spans="1:4" x14ac:dyDescent="0.35">
      <c r="A408" s="297"/>
      <c r="B408" s="432"/>
      <c r="C408" s="297"/>
      <c r="D408" s="432"/>
    </row>
    <row r="409" spans="1:4" x14ac:dyDescent="0.35">
      <c r="A409" s="297"/>
      <c r="B409" s="432"/>
      <c r="C409" s="297"/>
      <c r="D409" s="432"/>
    </row>
    <row r="410" spans="1:4" x14ac:dyDescent="0.35">
      <c r="A410" s="297"/>
      <c r="B410" s="432"/>
      <c r="C410" s="771"/>
      <c r="D410" s="432"/>
    </row>
    <row r="411" spans="1:4" x14ac:dyDescent="0.35">
      <c r="A411" s="297"/>
      <c r="B411" s="432"/>
      <c r="C411" s="297"/>
      <c r="D411" s="432"/>
    </row>
    <row r="412" spans="1:4" x14ac:dyDescent="0.35">
      <c r="A412" s="297"/>
      <c r="B412" s="432"/>
      <c r="C412" s="297"/>
      <c r="D412" s="432"/>
    </row>
    <row r="413" spans="1:4" x14ac:dyDescent="0.35">
      <c r="A413" s="297"/>
      <c r="B413" s="432"/>
      <c r="C413" s="297"/>
      <c r="D413" s="432"/>
    </row>
    <row r="414" spans="1:4" x14ac:dyDescent="0.35">
      <c r="A414" s="297"/>
      <c r="B414" s="432"/>
      <c r="C414" s="297"/>
      <c r="D414" s="432"/>
    </row>
    <row r="415" spans="1:4" x14ac:dyDescent="0.35">
      <c r="A415" s="297"/>
      <c r="B415" s="432"/>
      <c r="C415" s="297"/>
      <c r="D415" s="432"/>
    </row>
    <row r="416" spans="1:4" x14ac:dyDescent="0.35">
      <c r="A416" s="297"/>
      <c r="B416" s="432"/>
      <c r="C416" s="297"/>
      <c r="D416" s="432"/>
    </row>
    <row r="417" spans="1:4" x14ac:dyDescent="0.35">
      <c r="A417" s="297"/>
      <c r="B417" s="432"/>
      <c r="C417" s="297"/>
      <c r="D417" s="432"/>
    </row>
    <row r="418" spans="1:4" x14ac:dyDescent="0.35">
      <c r="A418" s="297"/>
      <c r="B418" s="432"/>
      <c r="C418" s="771"/>
      <c r="D418" s="432"/>
    </row>
    <row r="419" spans="1:4" x14ac:dyDescent="0.35">
      <c r="A419" s="297"/>
      <c r="B419" s="432"/>
      <c r="C419" s="297"/>
      <c r="D419" s="432"/>
    </row>
    <row r="420" spans="1:4" x14ac:dyDescent="0.35">
      <c r="A420" s="297"/>
      <c r="B420" s="432"/>
      <c r="C420" s="297"/>
      <c r="D420" s="403"/>
    </row>
    <row r="421" spans="1:4" x14ac:dyDescent="0.35">
      <c r="A421" s="297"/>
      <c r="B421" s="432"/>
      <c r="C421" s="297"/>
      <c r="D421" s="432"/>
    </row>
    <row r="422" spans="1:4" x14ac:dyDescent="0.35">
      <c r="A422" s="297"/>
      <c r="B422" s="432"/>
      <c r="C422" s="297"/>
      <c r="D422" s="432"/>
    </row>
    <row r="423" spans="1:4" x14ac:dyDescent="0.35">
      <c r="A423" s="297"/>
      <c r="B423" s="432"/>
      <c r="C423" s="297"/>
      <c r="D423" s="432"/>
    </row>
    <row r="424" spans="1:4" x14ac:dyDescent="0.35">
      <c r="A424" s="297"/>
      <c r="B424" s="432"/>
      <c r="C424" s="297"/>
      <c r="D424" s="432"/>
    </row>
    <row r="425" spans="1:4" x14ac:dyDescent="0.35">
      <c r="A425" s="297"/>
      <c r="B425" s="432"/>
      <c r="C425" s="297"/>
      <c r="D425" s="432"/>
    </row>
    <row r="426" spans="1:4" x14ac:dyDescent="0.35">
      <c r="A426" s="297"/>
      <c r="B426" s="432"/>
      <c r="C426" s="297"/>
      <c r="D426" s="432"/>
    </row>
    <row r="427" spans="1:4" x14ac:dyDescent="0.35">
      <c r="A427" s="297"/>
      <c r="B427" s="432"/>
      <c r="C427" s="297"/>
      <c r="D427" s="432"/>
    </row>
    <row r="428" spans="1:4" x14ac:dyDescent="0.35">
      <c r="A428" s="297"/>
      <c r="B428" s="432"/>
      <c r="C428" s="297"/>
      <c r="D428" s="432"/>
    </row>
    <row r="429" spans="1:4" x14ac:dyDescent="0.35">
      <c r="A429" s="297"/>
      <c r="B429" s="432"/>
      <c r="C429" s="297"/>
      <c r="D429" s="432"/>
    </row>
    <row r="430" spans="1:4" x14ac:dyDescent="0.35">
      <c r="A430" s="297"/>
      <c r="B430" s="432"/>
      <c r="C430" s="297"/>
      <c r="D430" s="432"/>
    </row>
    <row r="431" spans="1:4" x14ac:dyDescent="0.35">
      <c r="A431" s="297"/>
      <c r="B431" s="432"/>
      <c r="C431" s="297"/>
      <c r="D431" s="432"/>
    </row>
    <row r="432" spans="1:4" x14ac:dyDescent="0.35">
      <c r="A432" s="297"/>
      <c r="B432" s="432"/>
      <c r="C432" s="297"/>
      <c r="D432" s="432"/>
    </row>
    <row r="433" spans="1:4" x14ac:dyDescent="0.35">
      <c r="A433" s="297"/>
      <c r="B433" s="432"/>
      <c r="C433" s="297"/>
      <c r="D433" s="432"/>
    </row>
    <row r="434" spans="1:4" x14ac:dyDescent="0.35">
      <c r="A434" s="297"/>
      <c r="B434" s="432"/>
      <c r="C434" s="297"/>
      <c r="D434" s="432"/>
    </row>
    <row r="435" spans="1:4" x14ac:dyDescent="0.35">
      <c r="A435" s="297"/>
      <c r="B435" s="432"/>
      <c r="C435" s="297"/>
      <c r="D435" s="432"/>
    </row>
    <row r="436" spans="1:4" x14ac:dyDescent="0.35">
      <c r="A436" s="297"/>
      <c r="B436" s="432"/>
      <c r="C436" s="297"/>
      <c r="D436" s="432"/>
    </row>
    <row r="437" spans="1:4" x14ac:dyDescent="0.35">
      <c r="A437" s="297"/>
      <c r="B437" s="432"/>
      <c r="C437" s="297"/>
      <c r="D437" s="432"/>
    </row>
    <row r="438" spans="1:4" x14ac:dyDescent="0.35">
      <c r="A438" s="297"/>
      <c r="B438" s="403"/>
      <c r="C438" s="297"/>
      <c r="D438" s="432"/>
    </row>
    <row r="439" spans="1:4" x14ac:dyDescent="0.35">
      <c r="A439" s="297"/>
      <c r="B439" s="403"/>
      <c r="C439" s="297"/>
      <c r="D439" s="432"/>
    </row>
    <row r="440" spans="1:4" x14ac:dyDescent="0.35">
      <c r="A440" s="297"/>
      <c r="B440" s="403"/>
      <c r="C440" s="297"/>
      <c r="D440" s="432"/>
    </row>
    <row r="441" spans="1:4" x14ac:dyDescent="0.35">
      <c r="A441" s="297"/>
      <c r="B441" s="403"/>
      <c r="C441" s="297"/>
      <c r="D441" s="432"/>
    </row>
    <row r="442" spans="1:4" x14ac:dyDescent="0.35">
      <c r="A442" s="615"/>
      <c r="B442" s="1752"/>
      <c r="C442" s="615"/>
      <c r="D442" s="1752"/>
    </row>
    <row r="443" spans="1:4" x14ac:dyDescent="0.35">
      <c r="A443" s="615"/>
      <c r="B443" s="1752"/>
      <c r="C443" s="615"/>
      <c r="D443" s="1752"/>
    </row>
    <row r="444" spans="1:4" x14ac:dyDescent="0.35">
      <c r="A444" s="1751"/>
      <c r="B444" s="1751"/>
      <c r="C444" s="1751"/>
      <c r="D444" s="1751"/>
    </row>
    <row r="445" spans="1:4" x14ac:dyDescent="0.35">
      <c r="A445" s="1751"/>
      <c r="B445" s="1751"/>
      <c r="C445" s="1751"/>
      <c r="D445" s="1751"/>
    </row>
    <row r="446" spans="1:4" x14ac:dyDescent="0.35">
      <c r="A446" s="294"/>
      <c r="B446" s="432"/>
      <c r="C446" s="561"/>
      <c r="D446" s="432"/>
    </row>
    <row r="447" spans="1:4" x14ac:dyDescent="0.35">
      <c r="A447" s="297"/>
      <c r="B447" s="432"/>
      <c r="C447" s="297"/>
      <c r="D447" s="432"/>
    </row>
    <row r="448" spans="1:4" x14ac:dyDescent="0.35">
      <c r="A448" s="297"/>
      <c r="B448" s="432"/>
      <c r="C448" s="297"/>
      <c r="D448" s="432"/>
    </row>
    <row r="449" spans="1:4" x14ac:dyDescent="0.35">
      <c r="A449" s="297"/>
      <c r="B449" s="432"/>
      <c r="C449" s="297"/>
      <c r="D449" s="432"/>
    </row>
    <row r="450" spans="1:4" x14ac:dyDescent="0.35">
      <c r="A450" s="297"/>
      <c r="B450" s="432"/>
      <c r="C450" s="297"/>
      <c r="D450" s="432"/>
    </row>
    <row r="451" spans="1:4" x14ac:dyDescent="0.35">
      <c r="A451" s="297"/>
      <c r="B451" s="432"/>
      <c r="C451" s="297"/>
      <c r="D451" s="432"/>
    </row>
    <row r="452" spans="1:4" x14ac:dyDescent="0.35">
      <c r="A452" s="297"/>
      <c r="B452" s="432"/>
      <c r="C452" s="297"/>
      <c r="D452" s="432"/>
    </row>
    <row r="453" spans="1:4" x14ac:dyDescent="0.35">
      <c r="A453" s="297"/>
      <c r="B453" s="432"/>
      <c r="C453" s="297"/>
      <c r="D453" s="432"/>
    </row>
    <row r="454" spans="1:4" x14ac:dyDescent="0.35">
      <c r="A454" s="297"/>
      <c r="B454" s="432"/>
      <c r="C454" s="297"/>
      <c r="D454" s="432"/>
    </row>
    <row r="455" spans="1:4" x14ac:dyDescent="0.35">
      <c r="A455" s="297"/>
      <c r="B455" s="403"/>
      <c r="C455" s="297"/>
      <c r="D455" s="432"/>
    </row>
    <row r="456" spans="1:4" x14ac:dyDescent="0.35">
      <c r="A456" s="297"/>
      <c r="B456" s="432"/>
      <c r="C456" s="771"/>
      <c r="D456" s="432"/>
    </row>
    <row r="457" spans="1:4" x14ac:dyDescent="0.35">
      <c r="A457" s="297"/>
      <c r="B457" s="432"/>
      <c r="C457" s="297"/>
      <c r="D457" s="432"/>
    </row>
    <row r="458" spans="1:4" x14ac:dyDescent="0.35">
      <c r="A458" s="297"/>
      <c r="B458" s="432"/>
      <c r="C458" s="297"/>
      <c r="D458" s="432"/>
    </row>
    <row r="459" spans="1:4" x14ac:dyDescent="0.35">
      <c r="A459" s="297"/>
      <c r="B459" s="432"/>
      <c r="C459" s="297"/>
      <c r="D459" s="432"/>
    </row>
    <row r="460" spans="1:4" x14ac:dyDescent="0.35">
      <c r="A460" s="297"/>
      <c r="B460" s="432"/>
      <c r="C460" s="297"/>
      <c r="D460" s="432"/>
    </row>
    <row r="461" spans="1:4" x14ac:dyDescent="0.35">
      <c r="A461" s="297"/>
      <c r="B461" s="432"/>
      <c r="C461" s="297"/>
      <c r="D461" s="432"/>
    </row>
    <row r="462" spans="1:4" x14ac:dyDescent="0.35">
      <c r="A462" s="297"/>
      <c r="B462" s="432"/>
      <c r="C462" s="297"/>
      <c r="D462" s="432"/>
    </row>
    <row r="463" spans="1:4" x14ac:dyDescent="0.35">
      <c r="A463" s="297"/>
      <c r="B463" s="432"/>
      <c r="C463" s="297"/>
      <c r="D463" s="432"/>
    </row>
    <row r="464" spans="1:4" x14ac:dyDescent="0.35">
      <c r="A464" s="297"/>
      <c r="B464" s="432"/>
      <c r="C464" s="297"/>
      <c r="D464" s="432"/>
    </row>
    <row r="465" spans="1:4" x14ac:dyDescent="0.35">
      <c r="A465" s="297"/>
      <c r="B465" s="432"/>
      <c r="C465" s="297"/>
      <c r="D465" s="432"/>
    </row>
    <row r="466" spans="1:4" x14ac:dyDescent="0.35">
      <c r="A466" s="297"/>
      <c r="B466" s="432"/>
      <c r="C466" s="297"/>
      <c r="D466" s="432"/>
    </row>
    <row r="467" spans="1:4" x14ac:dyDescent="0.35">
      <c r="A467" s="297"/>
      <c r="B467" s="432"/>
      <c r="C467" s="297"/>
      <c r="D467" s="432"/>
    </row>
    <row r="468" spans="1:4" x14ac:dyDescent="0.35">
      <c r="A468" s="297"/>
      <c r="B468" s="432"/>
      <c r="C468" s="297"/>
      <c r="D468" s="432"/>
    </row>
    <row r="469" spans="1:4" x14ac:dyDescent="0.35">
      <c r="A469" s="297"/>
      <c r="B469" s="432"/>
      <c r="C469" s="297"/>
      <c r="D469" s="432"/>
    </row>
    <row r="470" spans="1:4" x14ac:dyDescent="0.35">
      <c r="A470" s="297"/>
      <c r="B470" s="432"/>
      <c r="C470" s="297"/>
      <c r="D470" s="432"/>
    </row>
    <row r="471" spans="1:4" x14ac:dyDescent="0.35">
      <c r="A471" s="297"/>
      <c r="B471" s="432"/>
      <c r="C471" s="297"/>
      <c r="D471" s="432"/>
    </row>
    <row r="472" spans="1:4" x14ac:dyDescent="0.35">
      <c r="A472" s="297"/>
      <c r="B472" s="432"/>
      <c r="C472" s="297"/>
      <c r="D472" s="432"/>
    </row>
    <row r="473" spans="1:4" x14ac:dyDescent="0.35">
      <c r="A473" s="297"/>
      <c r="B473" s="432"/>
      <c r="C473" s="297"/>
      <c r="D473" s="432"/>
    </row>
    <row r="474" spans="1:4" x14ac:dyDescent="0.35">
      <c r="A474" s="297"/>
      <c r="B474" s="432"/>
      <c r="C474" s="297"/>
      <c r="D474" s="432"/>
    </row>
    <row r="475" spans="1:4" x14ac:dyDescent="0.35">
      <c r="A475" s="297"/>
      <c r="B475" s="432"/>
      <c r="C475" s="297"/>
      <c r="D475" s="432"/>
    </row>
    <row r="476" spans="1:4" x14ac:dyDescent="0.35">
      <c r="A476" s="297"/>
      <c r="B476" s="432"/>
      <c r="C476" s="297"/>
      <c r="D476" s="432"/>
    </row>
    <row r="477" spans="1:4" x14ac:dyDescent="0.35">
      <c r="A477" s="297"/>
      <c r="B477" s="432"/>
      <c r="C477" s="297"/>
      <c r="D477" s="432"/>
    </row>
    <row r="478" spans="1:4" x14ac:dyDescent="0.35">
      <c r="A478" s="297"/>
      <c r="B478" s="432"/>
      <c r="C478" s="297"/>
      <c r="D478" s="432"/>
    </row>
    <row r="479" spans="1:4" x14ac:dyDescent="0.35">
      <c r="A479" s="297"/>
      <c r="B479" s="432"/>
      <c r="C479" s="297"/>
      <c r="D479" s="432"/>
    </row>
    <row r="480" spans="1:4" x14ac:dyDescent="0.35">
      <c r="A480" s="297"/>
      <c r="B480" s="432"/>
      <c r="C480" s="771"/>
      <c r="D480" s="432"/>
    </row>
    <row r="481" spans="1:4" x14ac:dyDescent="0.35">
      <c r="A481" s="297"/>
      <c r="B481" s="432"/>
      <c r="C481" s="297"/>
      <c r="D481" s="432"/>
    </row>
    <row r="482" spans="1:4" x14ac:dyDescent="0.35">
      <c r="A482" s="297"/>
      <c r="B482" s="432"/>
      <c r="C482" s="297"/>
      <c r="D482" s="432"/>
    </row>
    <row r="483" spans="1:4" x14ac:dyDescent="0.35">
      <c r="A483" s="297"/>
      <c r="B483" s="432"/>
      <c r="C483" s="297"/>
      <c r="D483" s="432"/>
    </row>
    <row r="484" spans="1:4" x14ac:dyDescent="0.35">
      <c r="A484" s="297"/>
      <c r="B484" s="432"/>
      <c r="C484" s="297"/>
      <c r="D484" s="432"/>
    </row>
    <row r="485" spans="1:4" x14ac:dyDescent="0.35">
      <c r="A485" s="297"/>
      <c r="B485" s="432"/>
      <c r="C485" s="297"/>
      <c r="D485" s="432"/>
    </row>
    <row r="486" spans="1:4" x14ac:dyDescent="0.35">
      <c r="A486" s="297"/>
      <c r="B486" s="432"/>
      <c r="C486" s="297"/>
      <c r="D486" s="432"/>
    </row>
    <row r="487" spans="1:4" x14ac:dyDescent="0.35">
      <c r="A487" s="297"/>
      <c r="B487" s="432"/>
      <c r="C487" s="297"/>
      <c r="D487" s="432"/>
    </row>
    <row r="488" spans="1:4" x14ac:dyDescent="0.35">
      <c r="A488" s="297"/>
      <c r="B488" s="432"/>
      <c r="C488" s="297"/>
      <c r="D488" s="432"/>
    </row>
    <row r="489" spans="1:4" x14ac:dyDescent="0.35">
      <c r="A489" s="297"/>
      <c r="B489" s="432"/>
      <c r="C489" s="297"/>
      <c r="D489" s="432"/>
    </row>
    <row r="496" spans="1:4" x14ac:dyDescent="0.35">
      <c r="A496" s="457"/>
      <c r="B496" s="457"/>
      <c r="C496" s="457"/>
      <c r="D496" s="457"/>
    </row>
    <row r="497" spans="1:5" x14ac:dyDescent="0.35">
      <c r="A497" s="417"/>
      <c r="B497" s="394"/>
      <c r="C497" s="399"/>
      <c r="D497" s="394"/>
      <c r="E497" s="404"/>
    </row>
    <row r="498" spans="1:5" x14ac:dyDescent="0.35">
      <c r="A498" s="574"/>
      <c r="B498" s="394"/>
      <c r="C498" s="574"/>
      <c r="D498" s="394"/>
    </row>
    <row r="499" spans="1:5" x14ac:dyDescent="0.35">
      <c r="A499" s="574"/>
      <c r="B499" s="394"/>
      <c r="C499" s="574"/>
      <c r="D499" s="394"/>
    </row>
    <row r="500" spans="1:5" x14ac:dyDescent="0.35">
      <c r="A500" s="574"/>
      <c r="B500" s="394"/>
      <c r="C500" s="574"/>
      <c r="D500" s="394"/>
    </row>
    <row r="501" spans="1:5" x14ac:dyDescent="0.35">
      <c r="A501" s="574"/>
      <c r="B501" s="394"/>
      <c r="C501" s="574"/>
      <c r="D501" s="394"/>
    </row>
    <row r="502" spans="1:5" x14ac:dyDescent="0.35">
      <c r="A502" s="574"/>
      <c r="B502" s="394"/>
      <c r="C502" s="574"/>
      <c r="D502" s="403"/>
    </row>
    <row r="503" spans="1:5" x14ac:dyDescent="0.35">
      <c r="A503" s="574"/>
      <c r="B503" s="394"/>
      <c r="C503" s="574"/>
      <c r="D503" s="394"/>
    </row>
    <row r="504" spans="1:5" x14ac:dyDescent="0.35">
      <c r="A504" s="558"/>
      <c r="B504" s="414"/>
      <c r="C504" s="615"/>
      <c r="D504" s="414"/>
    </row>
    <row r="505" spans="1:5" x14ac:dyDescent="0.35">
      <c r="A505" s="615"/>
      <c r="B505" s="414"/>
      <c r="C505" s="615"/>
      <c r="D505" s="414"/>
    </row>
    <row r="506" spans="1:5" x14ac:dyDescent="0.35">
      <c r="A506" s="615"/>
      <c r="B506" s="414"/>
      <c r="C506" s="615"/>
      <c r="D506" s="414"/>
    </row>
    <row r="507" spans="1:5" x14ac:dyDescent="0.35">
      <c r="A507" s="615"/>
      <c r="B507" s="414"/>
      <c r="C507" s="615"/>
      <c r="D507" s="414"/>
    </row>
    <row r="508" spans="1:5" x14ac:dyDescent="0.35">
      <c r="A508" s="457"/>
      <c r="B508" s="457"/>
      <c r="C508" s="457"/>
      <c r="D508" s="457"/>
    </row>
    <row r="515" spans="1:5" x14ac:dyDescent="0.35">
      <c r="A515" s="574"/>
      <c r="B515" s="394"/>
      <c r="C515" s="574"/>
      <c r="D515" s="394"/>
    </row>
    <row r="516" spans="1:5" x14ac:dyDescent="0.35">
      <c r="A516" s="574"/>
      <c r="B516" s="394"/>
      <c r="C516" s="574"/>
      <c r="D516" s="394"/>
    </row>
    <row r="517" spans="1:5" x14ac:dyDescent="0.35">
      <c r="A517" s="574"/>
      <c r="B517" s="394"/>
      <c r="C517" s="574"/>
      <c r="D517" s="394"/>
    </row>
    <row r="518" spans="1:5" x14ac:dyDescent="0.35">
      <c r="A518" s="574"/>
      <c r="B518" s="394"/>
      <c r="C518" s="574"/>
      <c r="D518" s="394"/>
      <c r="E518" s="382"/>
    </row>
    <row r="519" spans="1:5" ht="15" customHeight="1" x14ac:dyDescent="0.35">
      <c r="A519" s="574"/>
      <c r="B519" s="394"/>
      <c r="C519" s="574"/>
      <c r="D519" s="394"/>
    </row>
    <row r="520" spans="1:5" ht="15" customHeight="1" x14ac:dyDescent="0.35">
      <c r="A520" s="574"/>
      <c r="B520" s="394"/>
      <c r="C520" s="574"/>
      <c r="D520" s="394"/>
    </row>
    <row r="521" spans="1:5" ht="15" customHeight="1" x14ac:dyDescent="0.35">
      <c r="A521" s="574"/>
      <c r="B521" s="394"/>
      <c r="C521" s="574"/>
      <c r="D521" s="394"/>
    </row>
    <row r="522" spans="1:5" x14ac:dyDescent="0.35">
      <c r="A522" s="636"/>
      <c r="B522" s="394"/>
      <c r="C522" s="574"/>
      <c r="D522" s="394"/>
    </row>
    <row r="523" spans="1:5" x14ac:dyDescent="0.35">
      <c r="A523" s="574"/>
      <c r="B523" s="394"/>
      <c r="C523" s="574"/>
      <c r="D523" s="394"/>
    </row>
    <row r="524" spans="1:5" x14ac:dyDescent="0.35">
      <c r="A524" s="574"/>
      <c r="B524" s="394"/>
      <c r="C524" s="574"/>
      <c r="D524" s="394"/>
    </row>
    <row r="525" spans="1:5" x14ac:dyDescent="0.35">
      <c r="A525" s="574"/>
      <c r="B525" s="394"/>
      <c r="C525" s="574"/>
      <c r="D525" s="394"/>
    </row>
    <row r="526" spans="1:5" x14ac:dyDescent="0.35">
      <c r="A526" s="574"/>
      <c r="B526" s="394"/>
      <c r="C526" s="574"/>
      <c r="D526" s="394"/>
    </row>
    <row r="527" spans="1:5" x14ac:dyDescent="0.35">
      <c r="A527" s="574"/>
      <c r="B527" s="432"/>
      <c r="C527" s="574"/>
      <c r="D527" s="394"/>
    </row>
    <row r="528" spans="1:5" x14ac:dyDescent="0.35">
      <c r="A528" s="574"/>
      <c r="B528" s="394"/>
      <c r="C528" s="574"/>
      <c r="D528" s="394"/>
    </row>
    <row r="529" spans="1:4" x14ac:dyDescent="0.35">
      <c r="A529" s="574"/>
      <c r="B529" s="394"/>
      <c r="C529" s="574"/>
      <c r="D529" s="394"/>
    </row>
    <row r="530" spans="1:4" x14ac:dyDescent="0.35">
      <c r="A530" s="574"/>
      <c r="B530" s="394"/>
      <c r="C530" s="574"/>
      <c r="D530" s="394"/>
    </row>
    <row r="531" spans="1:4" x14ac:dyDescent="0.35">
      <c r="A531" s="574"/>
      <c r="B531" s="394"/>
      <c r="C531" s="574"/>
      <c r="D531" s="394"/>
    </row>
    <row r="532" spans="1:4" x14ac:dyDescent="0.35">
      <c r="A532" s="574"/>
      <c r="B532" s="394"/>
      <c r="C532" s="574"/>
      <c r="D532" s="394"/>
    </row>
    <row r="533" spans="1:4" x14ac:dyDescent="0.35">
      <c r="A533" s="574"/>
      <c r="B533" s="394"/>
      <c r="C533" s="574"/>
      <c r="D533" s="394"/>
    </row>
    <row r="534" spans="1:4" x14ac:dyDescent="0.35">
      <c r="A534" s="574"/>
      <c r="B534" s="394"/>
      <c r="C534" s="574"/>
      <c r="D534" s="394"/>
    </row>
    <row r="535" spans="1:4" x14ac:dyDescent="0.35">
      <c r="A535" s="574"/>
      <c r="B535" s="394"/>
      <c r="C535" s="574"/>
      <c r="D535" s="394"/>
    </row>
    <row r="536" spans="1:4" x14ac:dyDescent="0.35">
      <c r="A536" s="574"/>
      <c r="B536" s="394"/>
      <c r="C536" s="574"/>
      <c r="D536" s="394"/>
    </row>
    <row r="537" spans="1:4" x14ac:dyDescent="0.35">
      <c r="A537" s="574"/>
      <c r="B537" s="394"/>
      <c r="C537" s="574"/>
      <c r="D537" s="394"/>
    </row>
    <row r="538" spans="1:4" x14ac:dyDescent="0.35">
      <c r="A538" s="574"/>
      <c r="B538" s="394"/>
      <c r="C538" s="574"/>
      <c r="D538" s="394"/>
    </row>
    <row r="539" spans="1:4" x14ac:dyDescent="0.35">
      <c r="A539" s="574"/>
      <c r="B539" s="394"/>
      <c r="C539" s="574"/>
      <c r="D539" s="394"/>
    </row>
    <row r="540" spans="1:4" x14ac:dyDescent="0.35">
      <c r="A540" s="574"/>
      <c r="B540" s="394"/>
      <c r="C540" s="574"/>
      <c r="D540" s="394"/>
    </row>
    <row r="541" spans="1:4" x14ac:dyDescent="0.35">
      <c r="A541" s="574"/>
      <c r="B541" s="394"/>
      <c r="C541" s="574"/>
      <c r="D541" s="394"/>
    </row>
    <row r="542" spans="1:4" x14ac:dyDescent="0.35">
      <c r="A542" s="574"/>
      <c r="B542" s="394"/>
      <c r="C542" s="574"/>
      <c r="D542" s="394"/>
    </row>
    <row r="543" spans="1:4" x14ac:dyDescent="0.35">
      <c r="A543" s="574"/>
      <c r="B543" s="394"/>
      <c r="C543" s="574"/>
      <c r="D543" s="394"/>
    </row>
    <row r="544" spans="1:4" x14ac:dyDescent="0.35">
      <c r="A544" s="574"/>
      <c r="B544" s="394"/>
      <c r="C544" s="574"/>
      <c r="D544" s="394"/>
    </row>
    <row r="545" spans="1:4" x14ac:dyDescent="0.35">
      <c r="A545" s="574"/>
      <c r="B545" s="394"/>
      <c r="C545" s="574"/>
      <c r="D545" s="394"/>
    </row>
    <row r="546" spans="1:4" x14ac:dyDescent="0.35">
      <c r="A546" s="636"/>
      <c r="B546" s="394"/>
      <c r="C546" s="574"/>
      <c r="D546" s="394"/>
    </row>
    <row r="547" spans="1:4" x14ac:dyDescent="0.35">
      <c r="A547" s="574"/>
      <c r="B547" s="394"/>
      <c r="C547" s="574"/>
      <c r="D547" s="394"/>
    </row>
    <row r="548" spans="1:4" x14ac:dyDescent="0.35">
      <c r="A548" s="574"/>
      <c r="B548" s="394"/>
      <c r="C548" s="574"/>
      <c r="D548" s="394"/>
    </row>
    <row r="549" spans="1:4" x14ac:dyDescent="0.35">
      <c r="A549" s="574"/>
      <c r="B549" s="394"/>
      <c r="C549" s="574"/>
      <c r="D549" s="394"/>
    </row>
    <row r="550" spans="1:4" x14ac:dyDescent="0.35">
      <c r="A550" s="558"/>
      <c r="B550" s="414"/>
      <c r="C550" s="615"/>
      <c r="D550" s="414"/>
    </row>
    <row r="551" spans="1:4" x14ac:dyDescent="0.35">
      <c r="A551" s="403"/>
      <c r="B551" s="403"/>
      <c r="C551" s="403"/>
      <c r="D551" s="403"/>
    </row>
  </sheetData>
  <sheetProtection algorithmName="SHA-512" hashValue="4Bjo6DYfMkSLaMO15cUlVuLANteaLpW+GZSqbTQ7RM3WX3mFP4AyZvToshRImdLl1xXsQ56S4NRAvDC1fV6LPg==" saltValue="6sEaolfmt6XpSc20pkw1OQ==" spinCount="100000" sheet="1" objects="1" scenarios="1" selectLockedCells="1" selectUnlockedCells="1"/>
  <mergeCells count="64">
    <mergeCell ref="C33:D33"/>
    <mergeCell ref="C34:D34"/>
    <mergeCell ref="C35:D35"/>
    <mergeCell ref="A3:C3"/>
    <mergeCell ref="A7:D7"/>
    <mergeCell ref="B10:D10"/>
    <mergeCell ref="A11:A12"/>
    <mergeCell ref="B11:D12"/>
    <mergeCell ref="A15:A17"/>
    <mergeCell ref="B15:B17"/>
    <mergeCell ref="C15:C17"/>
    <mergeCell ref="D15:D17"/>
    <mergeCell ref="B92:B93"/>
    <mergeCell ref="D92:D93"/>
    <mergeCell ref="A44:A46"/>
    <mergeCell ref="B44:B46"/>
    <mergeCell ref="C44:C46"/>
    <mergeCell ref="D44:D46"/>
    <mergeCell ref="A144:A146"/>
    <mergeCell ref="B144:B146"/>
    <mergeCell ref="C144:C146"/>
    <mergeCell ref="D144:D146"/>
    <mergeCell ref="A94:A95"/>
    <mergeCell ref="B94:B95"/>
    <mergeCell ref="C94:C95"/>
    <mergeCell ref="D94:D95"/>
    <mergeCell ref="B142:B143"/>
    <mergeCell ref="D142:D143"/>
    <mergeCell ref="B192:B193"/>
    <mergeCell ref="D192:D193"/>
    <mergeCell ref="A194:A196"/>
    <mergeCell ref="B194:B196"/>
    <mergeCell ref="C194:C196"/>
    <mergeCell ref="D194:D196"/>
    <mergeCell ref="B242:B243"/>
    <mergeCell ref="D242:D243"/>
    <mergeCell ref="A244:A246"/>
    <mergeCell ref="B244:B246"/>
    <mergeCell ref="C244:C246"/>
    <mergeCell ref="D244:D246"/>
    <mergeCell ref="B342:B343"/>
    <mergeCell ref="D342:D343"/>
    <mergeCell ref="B292:B293"/>
    <mergeCell ref="D292:D293"/>
    <mergeCell ref="A294:A296"/>
    <mergeCell ref="B294:B296"/>
    <mergeCell ref="C294:C296"/>
    <mergeCell ref="D294:D296"/>
    <mergeCell ref="A344:A346"/>
    <mergeCell ref="B344:B346"/>
    <mergeCell ref="C344:C346"/>
    <mergeCell ref="D344:D346"/>
    <mergeCell ref="A444:A445"/>
    <mergeCell ref="B444:B445"/>
    <mergeCell ref="C444:C445"/>
    <mergeCell ref="D444:D445"/>
    <mergeCell ref="A394:A396"/>
    <mergeCell ref="B394:B396"/>
    <mergeCell ref="C394:C396"/>
    <mergeCell ref="D394:D396"/>
    <mergeCell ref="B442:B443"/>
    <mergeCell ref="D442:D443"/>
    <mergeCell ref="B392:B393"/>
    <mergeCell ref="D392:D39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7"/>
  <sheetViews>
    <sheetView showGridLines="0" topLeftCell="A31" zoomScaleNormal="100" workbookViewId="0">
      <selection activeCell="L42" sqref="L42"/>
    </sheetView>
  </sheetViews>
  <sheetFormatPr defaultRowHeight="14.5" x14ac:dyDescent="0.35"/>
  <cols>
    <col min="1" max="1" width="7.453125" bestFit="1" customWidth="1"/>
    <col min="2" max="2" width="30.81640625" customWidth="1"/>
    <col min="3" max="3" width="8.81640625" customWidth="1"/>
    <col min="4" max="5" width="8.453125" customWidth="1"/>
    <col min="6" max="6" width="7.453125" bestFit="1" customWidth="1"/>
    <col min="7" max="7" width="31.1796875" bestFit="1" customWidth="1"/>
    <col min="8" max="8" width="7.1796875" customWidth="1"/>
    <col min="9" max="9" width="7.453125" bestFit="1" customWidth="1"/>
    <col min="10" max="10" width="8.453125" customWidth="1"/>
    <col min="11" max="11" width="2.81640625" customWidth="1"/>
  </cols>
  <sheetData>
    <row r="1" spans="1:10" ht="15" customHeight="1" x14ac:dyDescent="0.35">
      <c r="A1" s="1584" t="s">
        <v>172</v>
      </c>
      <c r="B1" s="1584"/>
      <c r="C1" s="1584"/>
      <c r="D1" s="1584"/>
      <c r="E1" s="47"/>
      <c r="F1" s="47"/>
      <c r="G1" s="16"/>
      <c r="H1" s="16"/>
      <c r="I1" s="47"/>
      <c r="J1" s="47"/>
    </row>
    <row r="2" spans="1:10" ht="15" customHeight="1" x14ac:dyDescent="0.35">
      <c r="A2" s="550"/>
      <c r="B2" s="550"/>
      <c r="C2" s="550"/>
      <c r="D2" s="550"/>
      <c r="E2" s="550"/>
      <c r="F2" s="550"/>
      <c r="G2" s="16"/>
      <c r="H2" s="16"/>
      <c r="I2" s="550"/>
      <c r="J2" s="550"/>
    </row>
    <row r="3" spans="1:10" ht="15" customHeight="1" x14ac:dyDescent="0.35">
      <c r="A3" s="550"/>
      <c r="B3" s="550"/>
      <c r="C3" s="550"/>
      <c r="D3" s="550"/>
      <c r="E3" s="550"/>
      <c r="F3" s="550"/>
      <c r="G3" s="16"/>
      <c r="H3" s="16"/>
      <c r="I3" s="550"/>
      <c r="J3" s="550"/>
    </row>
    <row r="4" spans="1:10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15" customHeight="1" x14ac:dyDescent="0.35">
      <c r="A5" s="1540" t="s">
        <v>558</v>
      </c>
      <c r="B5" s="1540"/>
      <c r="C5" s="1540"/>
      <c r="D5" s="1540"/>
      <c r="E5" s="1540"/>
      <c r="F5" s="1540"/>
      <c r="G5" s="1540"/>
      <c r="H5" s="17"/>
      <c r="I5" s="47"/>
      <c r="J5" s="47"/>
    </row>
    <row r="6" spans="1:10" x14ac:dyDescent="0.35">
      <c r="A6" s="19"/>
      <c r="B6" s="19"/>
      <c r="C6" s="19"/>
      <c r="D6" s="19"/>
      <c r="E6" s="19"/>
      <c r="F6" s="19"/>
      <c r="G6" s="19"/>
      <c r="H6" s="19"/>
      <c r="I6" s="47"/>
      <c r="J6" s="47"/>
    </row>
    <row r="7" spans="1:10" x14ac:dyDescent="0.35">
      <c r="A7" s="1539" t="s">
        <v>686</v>
      </c>
      <c r="B7" s="1539"/>
      <c r="C7" s="1539"/>
      <c r="D7" s="1539"/>
      <c r="E7" s="1539"/>
      <c r="F7" s="1539"/>
      <c r="G7" s="1539"/>
      <c r="H7" s="1539"/>
      <c r="I7" s="1539"/>
      <c r="J7" s="1539"/>
    </row>
    <row r="8" spans="1:10" x14ac:dyDescent="0.3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35">
      <c r="A9" s="1540"/>
      <c r="B9" s="1540"/>
      <c r="C9" s="1540"/>
      <c r="D9" s="1540"/>
      <c r="E9" s="1540"/>
      <c r="F9" s="1540"/>
      <c r="G9" s="1540"/>
      <c r="H9" s="17"/>
      <c r="I9" s="18"/>
      <c r="J9" s="18"/>
    </row>
    <row r="10" spans="1:10" x14ac:dyDescent="0.35">
      <c r="A10" s="17"/>
      <c r="B10" s="17"/>
      <c r="C10" s="17"/>
      <c r="D10" s="17"/>
      <c r="E10" s="17"/>
      <c r="F10" s="17"/>
      <c r="G10" s="17"/>
      <c r="H10" s="17"/>
      <c r="I10" s="18"/>
      <c r="J10" s="18"/>
    </row>
    <row r="11" spans="1:10" ht="15" thickBot="1" x14ac:dyDescent="0.4">
      <c r="A11" s="1587" t="s">
        <v>105</v>
      </c>
      <c r="B11" s="1587"/>
      <c r="C11" s="1587"/>
      <c r="D11" s="1587"/>
      <c r="E11" s="1587"/>
      <c r="F11" s="1587"/>
      <c r="G11" s="1587"/>
      <c r="H11" s="1587"/>
      <c r="I11" s="1587"/>
      <c r="J11" s="1587"/>
    </row>
    <row r="12" spans="1:10" ht="16.5" customHeight="1" thickTop="1" thickBot="1" x14ac:dyDescent="0.4">
      <c r="A12" s="1585" t="s">
        <v>4</v>
      </c>
      <c r="B12" s="1588" t="s">
        <v>73</v>
      </c>
      <c r="C12" s="83"/>
      <c r="D12" s="1590" t="s">
        <v>5</v>
      </c>
      <c r="E12" s="1591"/>
      <c r="F12" s="1585" t="s">
        <v>4</v>
      </c>
      <c r="G12" s="1588" t="s">
        <v>6</v>
      </c>
      <c r="H12" s="83"/>
      <c r="I12" s="1590" t="s">
        <v>5</v>
      </c>
      <c r="J12" s="1591"/>
    </row>
    <row r="13" spans="1:10" ht="15" thickBot="1" x14ac:dyDescent="0.4">
      <c r="A13" s="1586"/>
      <c r="B13" s="1589"/>
      <c r="C13" s="20"/>
      <c r="D13" s="21" t="s">
        <v>7</v>
      </c>
      <c r="E13" s="22" t="s">
        <v>8</v>
      </c>
      <c r="F13" s="1586"/>
      <c r="G13" s="1589"/>
      <c r="H13" s="20"/>
      <c r="I13" s="21" t="s">
        <v>7</v>
      </c>
      <c r="J13" s="22" t="s">
        <v>8</v>
      </c>
    </row>
    <row r="14" spans="1:10" ht="15" thickTop="1" x14ac:dyDescent="0.35">
      <c r="A14" s="23"/>
      <c r="B14" s="24" t="s">
        <v>97</v>
      </c>
      <c r="C14" s="24"/>
      <c r="D14" s="25"/>
      <c r="E14" s="26"/>
      <c r="F14" s="23"/>
      <c r="G14" s="24" t="s">
        <v>9</v>
      </c>
      <c r="H14" s="24"/>
      <c r="I14" s="27"/>
      <c r="J14" s="26"/>
    </row>
    <row r="15" spans="1:10" x14ac:dyDescent="0.35">
      <c r="A15" s="28"/>
      <c r="B15" s="29" t="s">
        <v>74</v>
      </c>
      <c r="C15" s="29"/>
      <c r="D15" s="30" t="s">
        <v>77</v>
      </c>
      <c r="E15" s="31"/>
      <c r="F15" s="28"/>
      <c r="G15" s="33" t="s">
        <v>95</v>
      </c>
      <c r="H15" s="32"/>
      <c r="I15" s="30"/>
      <c r="J15" s="31"/>
    </row>
    <row r="16" spans="1:10" ht="15" thickBot="1" x14ac:dyDescent="0.4">
      <c r="A16" s="28"/>
      <c r="B16" s="33" t="s">
        <v>75</v>
      </c>
      <c r="C16" s="33"/>
      <c r="D16" s="30" t="s">
        <v>78</v>
      </c>
      <c r="E16" s="31"/>
      <c r="F16" s="28"/>
      <c r="G16" s="33" t="s">
        <v>96</v>
      </c>
      <c r="H16" s="34"/>
      <c r="I16" s="100"/>
      <c r="J16" s="102"/>
    </row>
    <row r="17" spans="1:10" ht="15" customHeight="1" thickBot="1" x14ac:dyDescent="0.4">
      <c r="A17" s="28"/>
      <c r="B17" s="33" t="s">
        <v>76</v>
      </c>
      <c r="C17" s="34"/>
      <c r="D17" s="100" t="s">
        <v>79</v>
      </c>
      <c r="E17" s="102" t="s">
        <v>80</v>
      </c>
      <c r="F17" s="28"/>
      <c r="G17" s="34"/>
      <c r="H17" s="34"/>
      <c r="I17" s="30"/>
      <c r="J17" s="31"/>
    </row>
    <row r="18" spans="1:10" ht="15" customHeight="1" x14ac:dyDescent="0.35">
      <c r="A18" s="28"/>
      <c r="B18" s="34"/>
      <c r="C18" s="34"/>
      <c r="D18" s="30"/>
      <c r="E18" s="31"/>
      <c r="F18" s="28"/>
      <c r="G18" s="32" t="s">
        <v>75</v>
      </c>
      <c r="H18" s="34"/>
      <c r="I18" s="30"/>
      <c r="J18" s="31"/>
    </row>
    <row r="19" spans="1:10" ht="15" customHeight="1" x14ac:dyDescent="0.35">
      <c r="A19" s="28"/>
      <c r="B19" s="35" t="s">
        <v>83</v>
      </c>
      <c r="C19" s="35"/>
      <c r="D19" s="30"/>
      <c r="E19" s="31"/>
      <c r="F19" s="28"/>
      <c r="G19" s="105" t="s">
        <v>90</v>
      </c>
      <c r="H19" s="38"/>
      <c r="I19" s="30"/>
      <c r="J19" s="31"/>
    </row>
    <row r="20" spans="1:10" ht="15" customHeight="1" thickBot="1" x14ac:dyDescent="0.4">
      <c r="A20" s="28"/>
      <c r="B20" s="103" t="s">
        <v>81</v>
      </c>
      <c r="C20" s="35"/>
      <c r="D20" s="30" t="s">
        <v>84</v>
      </c>
      <c r="E20" s="31"/>
      <c r="F20" s="28"/>
      <c r="G20" s="106" t="s">
        <v>89</v>
      </c>
      <c r="H20" s="39"/>
      <c r="I20" s="100"/>
      <c r="J20" s="102"/>
    </row>
    <row r="21" spans="1:10" ht="15" thickBot="1" x14ac:dyDescent="0.4">
      <c r="A21" s="28"/>
      <c r="B21" s="103" t="s">
        <v>82</v>
      </c>
      <c r="C21" s="34"/>
      <c r="D21" s="100" t="s">
        <v>85</v>
      </c>
      <c r="E21" s="31"/>
      <c r="F21" s="28"/>
      <c r="G21" s="36"/>
      <c r="H21" s="36"/>
      <c r="I21" s="30"/>
      <c r="J21" s="31"/>
    </row>
    <row r="22" spans="1:10" ht="15.75" customHeight="1" x14ac:dyDescent="0.35">
      <c r="A22" s="28"/>
      <c r="B22" s="32" t="s">
        <v>86</v>
      </c>
      <c r="C22" s="34"/>
      <c r="D22" s="104" t="s">
        <v>80</v>
      </c>
      <c r="E22" s="31"/>
      <c r="F22" s="28"/>
      <c r="G22" s="39" t="s">
        <v>91</v>
      </c>
      <c r="H22" s="34"/>
      <c r="I22" s="30"/>
      <c r="J22" s="31"/>
    </row>
    <row r="23" spans="1:10" x14ac:dyDescent="0.35">
      <c r="A23" s="28"/>
      <c r="B23" s="37"/>
      <c r="C23" s="37"/>
      <c r="D23" s="30"/>
      <c r="E23" s="31"/>
      <c r="F23" s="28"/>
      <c r="G23" s="33" t="s">
        <v>92</v>
      </c>
      <c r="H23" s="34"/>
      <c r="I23" s="30"/>
      <c r="J23" s="31"/>
    </row>
    <row r="24" spans="1:10" x14ac:dyDescent="0.35">
      <c r="A24" s="28"/>
      <c r="B24" s="37"/>
      <c r="C24" s="37"/>
      <c r="D24" s="30"/>
      <c r="E24" s="31"/>
      <c r="F24" s="28"/>
      <c r="G24" s="33" t="s">
        <v>93</v>
      </c>
      <c r="H24" s="34"/>
      <c r="I24" s="30"/>
      <c r="J24" s="31"/>
    </row>
    <row r="25" spans="1:10" ht="15" thickBot="1" x14ac:dyDescent="0.4">
      <c r="A25" s="28"/>
      <c r="B25" s="39" t="s">
        <v>10</v>
      </c>
      <c r="C25" s="34"/>
      <c r="D25" s="30"/>
      <c r="E25" s="31"/>
      <c r="F25" s="28"/>
      <c r="G25" s="33" t="s">
        <v>94</v>
      </c>
      <c r="H25" s="34"/>
      <c r="I25" s="100"/>
      <c r="J25" s="102"/>
    </row>
    <row r="26" spans="1:10" x14ac:dyDescent="0.35">
      <c r="A26" s="28"/>
      <c r="B26" s="33" t="s">
        <v>87</v>
      </c>
      <c r="C26" s="34"/>
      <c r="D26" s="30"/>
      <c r="E26" s="31"/>
      <c r="F26" s="28"/>
      <c r="G26" s="35"/>
      <c r="H26" s="34"/>
      <c r="I26" s="30"/>
      <c r="J26" s="31"/>
    </row>
    <row r="27" spans="1:10" ht="15" thickBot="1" x14ac:dyDescent="0.4">
      <c r="A27" s="28"/>
      <c r="B27" s="33" t="s">
        <v>88</v>
      </c>
      <c r="C27" s="34"/>
      <c r="D27" s="100"/>
      <c r="E27" s="102"/>
      <c r="F27" s="28"/>
      <c r="G27" s="39" t="s">
        <v>98</v>
      </c>
      <c r="H27" s="39"/>
      <c r="I27" s="30"/>
      <c r="J27" s="31"/>
    </row>
    <row r="28" spans="1:10" x14ac:dyDescent="0.35">
      <c r="A28" s="28"/>
      <c r="B28" s="34"/>
      <c r="C28" s="34"/>
      <c r="D28" s="30"/>
      <c r="E28" s="31"/>
      <c r="F28" s="28"/>
      <c r="G28" s="29" t="s">
        <v>74</v>
      </c>
      <c r="H28" s="29"/>
      <c r="I28" s="30" t="s">
        <v>99</v>
      </c>
      <c r="J28" s="31"/>
    </row>
    <row r="29" spans="1:10" x14ac:dyDescent="0.35">
      <c r="A29" s="28"/>
      <c r="B29" s="32" t="s">
        <v>75</v>
      </c>
      <c r="C29" s="34"/>
      <c r="D29" s="30"/>
      <c r="E29" s="31"/>
      <c r="F29" s="28"/>
      <c r="G29" s="33" t="s">
        <v>75</v>
      </c>
      <c r="H29" s="33"/>
      <c r="I29" s="30" t="s">
        <v>100</v>
      </c>
      <c r="J29" s="31"/>
    </row>
    <row r="30" spans="1:10" ht="15" thickBot="1" x14ac:dyDescent="0.4">
      <c r="A30" s="28"/>
      <c r="B30" s="105" t="s">
        <v>90</v>
      </c>
      <c r="C30" s="38"/>
      <c r="D30" s="30"/>
      <c r="E30" s="31"/>
      <c r="F30" s="28"/>
      <c r="G30" s="33" t="s">
        <v>76</v>
      </c>
      <c r="H30" s="34"/>
      <c r="I30" s="100" t="s">
        <v>101</v>
      </c>
      <c r="J30" s="102" t="s">
        <v>102</v>
      </c>
    </row>
    <row r="31" spans="1:10" ht="15" thickBot="1" x14ac:dyDescent="0.4">
      <c r="A31" s="28"/>
      <c r="B31" s="106" t="s">
        <v>89</v>
      </c>
      <c r="C31" s="39"/>
      <c r="D31" s="100"/>
      <c r="E31" s="102"/>
      <c r="F31" s="28"/>
      <c r="G31" s="34"/>
      <c r="H31" s="34"/>
      <c r="I31" s="30"/>
      <c r="J31" s="31"/>
    </row>
    <row r="32" spans="1:10" x14ac:dyDescent="0.35">
      <c r="A32" s="28"/>
      <c r="B32" s="34"/>
      <c r="C32" s="34"/>
      <c r="D32" s="30"/>
      <c r="E32" s="31"/>
      <c r="F32" s="28"/>
      <c r="G32" s="35" t="s">
        <v>83</v>
      </c>
      <c r="H32" s="35"/>
      <c r="I32" s="30"/>
      <c r="J32" s="31"/>
    </row>
    <row r="33" spans="1:10" x14ac:dyDescent="0.35">
      <c r="A33" s="28"/>
      <c r="B33" s="39" t="s">
        <v>91</v>
      </c>
      <c r="C33" s="34"/>
      <c r="D33" s="30"/>
      <c r="E33" s="31"/>
      <c r="F33" s="28"/>
      <c r="G33" s="103" t="s">
        <v>81</v>
      </c>
      <c r="H33" s="35"/>
      <c r="I33" s="30" t="s">
        <v>103</v>
      </c>
      <c r="J33" s="31"/>
    </row>
    <row r="34" spans="1:10" ht="15" thickBot="1" x14ac:dyDescent="0.4">
      <c r="A34" s="28"/>
      <c r="B34" s="33" t="s">
        <v>92</v>
      </c>
      <c r="C34" s="34"/>
      <c r="D34" s="30"/>
      <c r="E34" s="31"/>
      <c r="F34" s="28"/>
      <c r="G34" s="103" t="s">
        <v>82</v>
      </c>
      <c r="H34" s="34"/>
      <c r="I34" s="100" t="s">
        <v>104</v>
      </c>
      <c r="J34" s="31"/>
    </row>
    <row r="35" spans="1:10" ht="16.5" customHeight="1" x14ac:dyDescent="0.35">
      <c r="A35" s="28"/>
      <c r="B35" s="33" t="s">
        <v>93</v>
      </c>
      <c r="C35" s="34"/>
      <c r="D35" s="30"/>
      <c r="E35" s="31"/>
      <c r="F35" s="28"/>
      <c r="G35" s="32" t="s">
        <v>86</v>
      </c>
      <c r="H35" s="34"/>
      <c r="I35" s="104" t="s">
        <v>102</v>
      </c>
      <c r="J35" s="31"/>
    </row>
    <row r="36" spans="1:10" ht="15" thickBot="1" x14ac:dyDescent="0.4">
      <c r="A36" s="28"/>
      <c r="B36" s="33" t="s">
        <v>94</v>
      </c>
      <c r="C36" s="34"/>
      <c r="D36" s="100"/>
      <c r="E36" s="102"/>
      <c r="F36" s="28"/>
      <c r="G36" s="39"/>
      <c r="H36" s="39"/>
      <c r="I36" s="30"/>
      <c r="J36" s="31"/>
    </row>
    <row r="37" spans="1:10" ht="15" thickBot="1" x14ac:dyDescent="0.4">
      <c r="A37" s="111"/>
      <c r="B37" s="112"/>
      <c r="C37" s="112"/>
      <c r="D37" s="112"/>
      <c r="E37" s="113" t="s">
        <v>11</v>
      </c>
      <c r="F37" s="111"/>
      <c r="G37" s="114"/>
      <c r="H37" s="114"/>
      <c r="I37" s="100"/>
      <c r="J37" s="101"/>
    </row>
    <row r="38" spans="1:10" ht="15" thickBot="1" x14ac:dyDescent="0.4">
      <c r="A38" s="107"/>
      <c r="B38" s="108" t="s">
        <v>12</v>
      </c>
      <c r="C38" s="108"/>
      <c r="D38" s="109"/>
      <c r="E38" s="110"/>
      <c r="F38" s="107"/>
      <c r="G38" s="108" t="s">
        <v>12</v>
      </c>
      <c r="H38" s="108"/>
      <c r="I38" s="109"/>
      <c r="J38" s="110"/>
    </row>
    <row r="39" spans="1:10" s="298" customFormat="1" ht="15" thickTop="1" x14ac:dyDescent="0.35">
      <c r="A39" s="294"/>
      <c r="B39" s="295"/>
      <c r="C39" s="295"/>
      <c r="D39" s="294"/>
      <c r="E39" s="561"/>
      <c r="F39" s="294"/>
      <c r="G39" s="295"/>
      <c r="H39" s="295"/>
      <c r="I39" s="294"/>
      <c r="J39" s="561"/>
    </row>
    <row r="40" spans="1:10" s="298" customFormat="1" x14ac:dyDescent="0.35">
      <c r="A40" s="294"/>
      <c r="B40" s="295"/>
      <c r="C40" s="295"/>
      <c r="D40" s="294"/>
      <c r="E40" s="561"/>
      <c r="F40" s="294"/>
      <c r="G40" s="295"/>
      <c r="H40" s="295"/>
      <c r="I40" s="294"/>
      <c r="J40" s="561"/>
    </row>
    <row r="41" spans="1:10" s="298" customFormat="1" x14ac:dyDescent="0.35">
      <c r="A41" s="294"/>
      <c r="B41" s="295"/>
      <c r="C41" s="295"/>
      <c r="D41" s="294"/>
      <c r="E41" s="561"/>
      <c r="F41" s="294"/>
      <c r="G41" s="295"/>
      <c r="H41" s="295"/>
      <c r="I41" s="294"/>
      <c r="J41" s="561"/>
    </row>
    <row r="42" spans="1:10" s="298" customFormat="1" x14ac:dyDescent="0.35">
      <c r="A42" s="294"/>
      <c r="B42" s="295"/>
      <c r="C42" s="295"/>
      <c r="D42" s="294"/>
      <c r="E42" s="561"/>
      <c r="F42" s="294"/>
      <c r="G42" s="295"/>
      <c r="H42" s="295"/>
      <c r="I42" s="294"/>
      <c r="J42" s="561"/>
    </row>
    <row r="43" spans="1:10" x14ac:dyDescent="0.35">
      <c r="A43" s="554"/>
      <c r="B43" s="554"/>
      <c r="C43" s="554"/>
      <c r="D43" s="554"/>
      <c r="E43" s="554"/>
      <c r="F43" s="554"/>
      <c r="G43" s="554"/>
      <c r="H43" s="554"/>
      <c r="I43" s="554"/>
      <c r="J43" s="554"/>
    </row>
    <row r="44" spans="1:10" ht="22.5" customHeight="1" x14ac:dyDescent="0.35">
      <c r="A44" s="1527" t="s">
        <v>830</v>
      </c>
      <c r="B44" s="1527"/>
      <c r="C44" s="1527"/>
      <c r="D44" s="1527"/>
      <c r="E44" s="1182"/>
      <c r="F44" s="1182"/>
      <c r="G44" s="1528" t="s">
        <v>15</v>
      </c>
      <c r="H44" s="1528"/>
      <c r="I44" s="1528"/>
      <c r="J44" s="1182"/>
    </row>
    <row r="45" spans="1:10" x14ac:dyDescent="0.35">
      <c r="A45" s="16"/>
      <c r="B45" s="16"/>
      <c r="C45" s="16"/>
      <c r="D45" s="16"/>
      <c r="E45" s="16"/>
      <c r="F45" s="16"/>
      <c r="G45" s="1528"/>
      <c r="H45" s="1528"/>
      <c r="I45" s="1528"/>
      <c r="J45" s="16"/>
    </row>
    <row r="46" spans="1:10" x14ac:dyDescent="0.35">
      <c r="A46" s="16"/>
      <c r="B46" s="16"/>
      <c r="C46" s="16"/>
      <c r="D46" s="16"/>
      <c r="E46" s="16"/>
      <c r="F46" s="16"/>
      <c r="G46" s="1592" t="s">
        <v>171</v>
      </c>
      <c r="H46" s="1592"/>
      <c r="I46" s="1592"/>
      <c r="J46" s="16"/>
    </row>
    <row r="47" spans="1:10" x14ac:dyDescent="0.35">
      <c r="A47" s="16"/>
      <c r="B47" s="16"/>
      <c r="C47" s="16"/>
      <c r="D47" s="16"/>
      <c r="E47" s="16"/>
      <c r="F47" s="16"/>
      <c r="J47" s="16"/>
    </row>
    <row r="48" spans="1:10" x14ac:dyDescent="0.35">
      <c r="A48" s="16"/>
      <c r="B48" s="16"/>
      <c r="C48" s="16"/>
      <c r="D48" s="16"/>
      <c r="E48" s="16"/>
      <c r="F48" s="16"/>
      <c r="G48" s="1528"/>
      <c r="H48" s="1528"/>
      <c r="I48" s="1528"/>
      <c r="J48" s="16"/>
    </row>
    <row r="49" spans="1:10" ht="26.25" customHeight="1" x14ac:dyDescent="0.35">
      <c r="A49" s="16"/>
      <c r="B49" s="16"/>
      <c r="C49" s="16"/>
      <c r="D49" s="16"/>
      <c r="E49" s="16"/>
      <c r="F49" s="16"/>
      <c r="J49" s="16"/>
    </row>
    <row r="50" spans="1:10" ht="26.25" customHeight="1" x14ac:dyDescent="0.35">
      <c r="A50" s="16"/>
      <c r="B50" s="16"/>
      <c r="C50" s="16"/>
      <c r="D50" s="16"/>
      <c r="E50" s="16"/>
      <c r="F50" s="16"/>
      <c r="G50" s="40"/>
      <c r="H50" s="40"/>
      <c r="I50" s="16"/>
      <c r="J50" s="16"/>
    </row>
    <row r="51" spans="1:10" ht="22.5" customHeight="1" x14ac:dyDescent="0.35">
      <c r="A51" s="1533"/>
      <c r="B51" s="1533"/>
      <c r="C51" s="41"/>
      <c r="D51" s="16"/>
      <c r="E51" s="16"/>
      <c r="F51" s="16"/>
      <c r="G51" s="1511"/>
      <c r="H51" s="1511"/>
      <c r="I51" s="1511"/>
      <c r="J51" s="1511"/>
    </row>
    <row r="52" spans="1:10" ht="22.5" customHeight="1" x14ac:dyDescent="0.35">
      <c r="A52" s="1533"/>
      <c r="B52" s="1533"/>
      <c r="C52" s="41"/>
      <c r="D52" s="16"/>
      <c r="E52" s="16"/>
      <c r="F52" s="16"/>
      <c r="G52" s="1511"/>
      <c r="H52" s="1511"/>
      <c r="I52" s="1511"/>
      <c r="J52" s="1511"/>
    </row>
    <row r="55" spans="1:10" x14ac:dyDescent="0.35">
      <c r="A55" s="214"/>
      <c r="B55" s="214"/>
      <c r="C55" s="214"/>
      <c r="D55" s="214"/>
      <c r="E55" s="214"/>
      <c r="F55" s="214"/>
      <c r="G55" s="214"/>
      <c r="H55" s="214"/>
      <c r="I55" s="214"/>
    </row>
    <row r="56" spans="1:10" x14ac:dyDescent="0.35">
      <c r="A56" s="214"/>
      <c r="B56" s="214"/>
      <c r="C56" s="214"/>
      <c r="D56" s="214"/>
      <c r="E56" s="214"/>
      <c r="F56" s="214"/>
      <c r="G56" s="214"/>
      <c r="H56" s="214"/>
      <c r="I56" s="214"/>
    </row>
    <row r="57" spans="1:10" x14ac:dyDescent="0.35">
      <c r="A57" s="214"/>
      <c r="B57" s="214"/>
      <c r="C57" s="214"/>
      <c r="D57" s="214"/>
      <c r="E57" s="214"/>
      <c r="F57" s="214"/>
      <c r="G57" s="214"/>
      <c r="H57" s="214"/>
      <c r="I57" s="214"/>
    </row>
  </sheetData>
  <sheetProtection algorithmName="SHA-512" hashValue="1CurE/BaCsmoKZTh8z6b37gfvaDiY4mTrGrUXsKls0vEN0iZlGDncEdNdqsI4VJR7tXncMPWXYfWy3tYooeiCQ==" saltValue="6dgq1WMQ7+vCTmItwNheXA==" spinCount="100000" sheet="1" objects="1" scenarios="1" selectLockedCells="1" selectUnlockedCells="1"/>
  <mergeCells count="20">
    <mergeCell ref="A52:B52"/>
    <mergeCell ref="G52:J52"/>
    <mergeCell ref="G44:I44"/>
    <mergeCell ref="G46:I46"/>
    <mergeCell ref="F12:F13"/>
    <mergeCell ref="G12:G13"/>
    <mergeCell ref="I12:J12"/>
    <mergeCell ref="G48:I48"/>
    <mergeCell ref="A51:B51"/>
    <mergeCell ref="G51:J51"/>
    <mergeCell ref="G45:I45"/>
    <mergeCell ref="A44:D44"/>
    <mergeCell ref="A1:D1"/>
    <mergeCell ref="A5:G5"/>
    <mergeCell ref="A7:J7"/>
    <mergeCell ref="A12:A13"/>
    <mergeCell ref="A9:G9"/>
    <mergeCell ref="A11:J11"/>
    <mergeCell ref="B12:B13"/>
    <mergeCell ref="D12:E12"/>
  </mergeCells>
  <pageMargins left="0.51181102362204722" right="0.51181102362204722" top="0.78740157480314965" bottom="0.78740157480314965" header="0.31496062992125984" footer="0.31496062992125984"/>
  <pageSetup paperSize="9" scale="73" orientation="portrait" horizontalDpi="300" verticalDpi="3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23"/>
  <sheetViews>
    <sheetView topLeftCell="A34" workbookViewId="0">
      <selection activeCell="D47" sqref="D47"/>
    </sheetView>
  </sheetViews>
  <sheetFormatPr defaultRowHeight="14.5" x14ac:dyDescent="0.35"/>
  <cols>
    <col min="1" max="1" width="15" customWidth="1"/>
    <col min="2" max="2" width="21.1796875" customWidth="1"/>
    <col min="3" max="3" width="19.81640625" customWidth="1"/>
    <col min="4" max="4" width="22.1796875" customWidth="1"/>
    <col min="5" max="5" width="13.81640625" bestFit="1" customWidth="1"/>
    <col min="6" max="6" width="16" bestFit="1" customWidth="1"/>
    <col min="7" max="7" width="0" hidden="1" customWidth="1"/>
    <col min="8" max="8" width="13.81640625" bestFit="1" customWidth="1"/>
    <col min="9" max="9" width="14.54296875" bestFit="1" customWidth="1"/>
    <col min="16" max="16" width="12.81640625" bestFit="1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398"/>
      <c r="C3" s="398"/>
    </row>
    <row r="4" spans="1:4" x14ac:dyDescent="0.35">
      <c r="A4" s="186"/>
      <c r="B4" s="398"/>
      <c r="C4" s="3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424</v>
      </c>
      <c r="B8" s="1669" t="s">
        <v>337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392"/>
      <c r="B10" s="392"/>
      <c r="C10" s="392"/>
      <c r="D10" s="392"/>
    </row>
    <row r="11" spans="1:4" ht="15" thickBot="1" x14ac:dyDescent="0.4">
      <c r="A11" s="560"/>
      <c r="B11" s="560"/>
      <c r="C11" s="560"/>
      <c r="D11" s="560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73"/>
      <c r="B15" s="498"/>
      <c r="C15" s="769" t="s">
        <v>41</v>
      </c>
      <c r="D15" s="760">
        <f>B52</f>
        <v>1636074</v>
      </c>
    </row>
    <row r="16" spans="1:4" x14ac:dyDescent="0.35">
      <c r="A16" s="573">
        <v>46</v>
      </c>
      <c r="B16" s="410">
        <v>101680</v>
      </c>
      <c r="C16" s="1292" t="s">
        <v>825</v>
      </c>
      <c r="D16" s="1477">
        <v>700</v>
      </c>
    </row>
    <row r="17" spans="1:8" x14ac:dyDescent="0.35">
      <c r="A17" s="573">
        <v>59</v>
      </c>
      <c r="B17" s="847">
        <v>124200</v>
      </c>
      <c r="C17" s="519" t="s">
        <v>804</v>
      </c>
      <c r="D17" s="396">
        <v>300</v>
      </c>
    </row>
    <row r="18" spans="1:8" x14ac:dyDescent="0.35">
      <c r="A18">
        <v>63</v>
      </c>
      <c r="B18" s="1395">
        <v>104550</v>
      </c>
      <c r="C18" s="519">
        <v>184</v>
      </c>
      <c r="D18" s="396">
        <v>60667</v>
      </c>
      <c r="H18" t="s">
        <v>802</v>
      </c>
    </row>
    <row r="19" spans="1:8" x14ac:dyDescent="0.35">
      <c r="A19" s="297">
        <v>64</v>
      </c>
      <c r="B19" s="1395">
        <v>10970</v>
      </c>
      <c r="C19" s="519">
        <v>185</v>
      </c>
      <c r="D19" s="396">
        <v>60667</v>
      </c>
    </row>
    <row r="20" spans="1:8" x14ac:dyDescent="0.35">
      <c r="A20">
        <v>65</v>
      </c>
      <c r="B20" s="1395">
        <v>14000</v>
      </c>
      <c r="C20" s="519">
        <v>193</v>
      </c>
      <c r="D20" s="396">
        <v>128348</v>
      </c>
    </row>
    <row r="21" spans="1:8" x14ac:dyDescent="0.35">
      <c r="A21">
        <v>66</v>
      </c>
      <c r="B21" s="1395">
        <v>14000</v>
      </c>
      <c r="C21" s="534">
        <v>195</v>
      </c>
      <c r="D21" s="396">
        <v>8821</v>
      </c>
    </row>
    <row r="22" spans="1:8" x14ac:dyDescent="0.35">
      <c r="A22" s="297">
        <v>67</v>
      </c>
      <c r="B22" s="1395">
        <v>14000</v>
      </c>
      <c r="C22" s="519">
        <v>200</v>
      </c>
      <c r="D22" s="535">
        <v>209880</v>
      </c>
    </row>
    <row r="23" spans="1:8" x14ac:dyDescent="0.35">
      <c r="A23" s="573">
        <v>68</v>
      </c>
      <c r="B23" s="847">
        <v>14000</v>
      </c>
      <c r="C23" s="519">
        <v>203</v>
      </c>
      <c r="D23" s="535">
        <v>3376</v>
      </c>
    </row>
    <row r="24" spans="1:8" x14ac:dyDescent="0.35">
      <c r="A24" s="573" t="s">
        <v>714</v>
      </c>
      <c r="B24" s="847">
        <v>6000</v>
      </c>
      <c r="C24" s="519">
        <v>204</v>
      </c>
      <c r="D24" s="396">
        <v>36000</v>
      </c>
    </row>
    <row r="25" spans="1:8" x14ac:dyDescent="0.35">
      <c r="A25" s="573">
        <v>69</v>
      </c>
      <c r="B25" s="847">
        <v>14000</v>
      </c>
      <c r="C25" s="519">
        <v>205</v>
      </c>
      <c r="D25" s="396">
        <v>20950</v>
      </c>
    </row>
    <row r="26" spans="1:8" x14ac:dyDescent="0.35">
      <c r="A26" s="573">
        <v>73</v>
      </c>
      <c r="B26" s="847">
        <v>8187</v>
      </c>
      <c r="C26" s="977" t="s">
        <v>874</v>
      </c>
      <c r="D26" s="535">
        <v>-2205</v>
      </c>
    </row>
    <row r="27" spans="1:8" x14ac:dyDescent="0.35">
      <c r="A27" s="297">
        <v>72</v>
      </c>
      <c r="B27" s="1395">
        <v>3200</v>
      </c>
      <c r="C27" s="519">
        <v>208</v>
      </c>
      <c r="D27" s="396">
        <v>36000</v>
      </c>
    </row>
    <row r="28" spans="1:8" x14ac:dyDescent="0.35">
      <c r="A28" s="573" t="s">
        <v>715</v>
      </c>
      <c r="B28" s="847">
        <v>2000</v>
      </c>
      <c r="C28" s="519">
        <v>233</v>
      </c>
      <c r="D28" s="396">
        <v>70640</v>
      </c>
    </row>
    <row r="29" spans="1:8" x14ac:dyDescent="0.35">
      <c r="A29" s="573">
        <v>75</v>
      </c>
      <c r="B29" s="847">
        <v>401500</v>
      </c>
      <c r="C29" s="519"/>
      <c r="D29" s="396"/>
    </row>
    <row r="30" spans="1:8" x14ac:dyDescent="0.35">
      <c r="A30" s="573">
        <v>76</v>
      </c>
      <c r="B30" s="847">
        <v>365000</v>
      </c>
      <c r="C30" s="519"/>
      <c r="D30" s="396"/>
    </row>
    <row r="31" spans="1:8" x14ac:dyDescent="0.35">
      <c r="A31" s="573">
        <v>78</v>
      </c>
      <c r="B31" s="410">
        <v>9364</v>
      </c>
      <c r="C31" s="519"/>
      <c r="D31" s="396"/>
    </row>
    <row r="32" spans="1:8" x14ac:dyDescent="0.35">
      <c r="A32" s="573">
        <v>86</v>
      </c>
      <c r="B32" s="847">
        <v>189439</v>
      </c>
      <c r="C32" s="519"/>
      <c r="D32" s="396"/>
    </row>
    <row r="33" spans="1:8" x14ac:dyDescent="0.35">
      <c r="A33" s="573" t="s">
        <v>716</v>
      </c>
      <c r="B33" s="847">
        <v>400</v>
      </c>
      <c r="C33" s="519"/>
      <c r="D33" s="396"/>
    </row>
    <row r="34" spans="1:8" x14ac:dyDescent="0.35">
      <c r="A34" s="569">
        <v>87</v>
      </c>
      <c r="B34" s="410">
        <v>34000</v>
      </c>
      <c r="C34" s="534"/>
      <c r="D34" s="396"/>
    </row>
    <row r="35" spans="1:8" x14ac:dyDescent="0.35">
      <c r="A35" s="569">
        <v>92</v>
      </c>
      <c r="B35" s="847">
        <v>6000</v>
      </c>
      <c r="C35" s="534"/>
      <c r="D35" s="396"/>
    </row>
    <row r="36" spans="1:8" x14ac:dyDescent="0.35">
      <c r="A36" s="569" t="s">
        <v>717</v>
      </c>
      <c r="B36" s="847">
        <v>2800</v>
      </c>
      <c r="C36" s="534"/>
      <c r="D36" s="396"/>
    </row>
    <row r="37" spans="1:8" x14ac:dyDescent="0.35">
      <c r="A37" s="573" t="s">
        <v>743</v>
      </c>
      <c r="B37" s="847">
        <v>120</v>
      </c>
      <c r="C37" s="869"/>
      <c r="D37" s="764"/>
      <c r="E37" s="847"/>
    </row>
    <row r="38" spans="1:8" x14ac:dyDescent="0.35">
      <c r="A38" s="573" t="s">
        <v>744</v>
      </c>
      <c r="B38" s="847">
        <v>450</v>
      </c>
      <c r="C38" s="869"/>
      <c r="D38" s="764"/>
      <c r="E38" s="847"/>
    </row>
    <row r="39" spans="1:8" x14ac:dyDescent="0.35">
      <c r="A39" s="573" t="s">
        <v>745</v>
      </c>
      <c r="B39" s="847">
        <v>300</v>
      </c>
      <c r="C39" s="869"/>
      <c r="D39" s="764"/>
      <c r="E39" s="847"/>
    </row>
    <row r="40" spans="1:8" x14ac:dyDescent="0.35">
      <c r="A40" s="573" t="s">
        <v>746</v>
      </c>
      <c r="B40" s="847">
        <v>300</v>
      </c>
      <c r="C40" s="869"/>
      <c r="D40" s="764"/>
      <c r="E40" s="847"/>
    </row>
    <row r="41" spans="1:8" x14ac:dyDescent="0.35">
      <c r="A41" s="573" t="s">
        <v>747</v>
      </c>
      <c r="B41" s="847">
        <v>300</v>
      </c>
      <c r="C41" s="869"/>
      <c r="D41" s="764"/>
      <c r="E41" s="847"/>
    </row>
    <row r="42" spans="1:8" x14ac:dyDescent="0.35">
      <c r="A42" s="573" t="s">
        <v>748</v>
      </c>
      <c r="B42" s="847">
        <v>500</v>
      </c>
      <c r="C42" s="869"/>
      <c r="D42" s="764"/>
      <c r="E42" s="847"/>
    </row>
    <row r="43" spans="1:8" x14ac:dyDescent="0.35">
      <c r="A43" s="573" t="s">
        <v>749</v>
      </c>
      <c r="B43" s="847">
        <v>600</v>
      </c>
      <c r="C43" s="869"/>
      <c r="D43" s="764"/>
      <c r="E43" s="847"/>
    </row>
    <row r="44" spans="1:8" x14ac:dyDescent="0.35">
      <c r="A44" s="573" t="s">
        <v>750</v>
      </c>
      <c r="B44" s="847">
        <v>250</v>
      </c>
      <c r="C44" s="869"/>
      <c r="D44" s="764"/>
      <c r="E44" s="847"/>
    </row>
    <row r="45" spans="1:8" x14ac:dyDescent="0.35">
      <c r="A45" s="573" t="s">
        <v>751</v>
      </c>
      <c r="B45" s="847">
        <v>600</v>
      </c>
      <c r="C45" s="869"/>
      <c r="D45" s="764"/>
      <c r="E45" s="847"/>
    </row>
    <row r="46" spans="1:8" x14ac:dyDescent="0.35">
      <c r="A46" s="573">
        <v>123</v>
      </c>
      <c r="B46" s="847">
        <v>8000</v>
      </c>
      <c r="C46" s="869"/>
      <c r="D46" s="764"/>
      <c r="E46" s="420"/>
      <c r="F46" s="631"/>
      <c r="G46" s="420"/>
      <c r="H46" s="631"/>
    </row>
    <row r="47" spans="1:8" x14ac:dyDescent="0.35">
      <c r="A47" s="573">
        <v>124</v>
      </c>
      <c r="B47" s="847">
        <v>77280</v>
      </c>
      <c r="C47" s="869"/>
      <c r="D47" s="764"/>
    </row>
    <row r="48" spans="1:8" x14ac:dyDescent="0.35">
      <c r="A48" s="573">
        <v>150</v>
      </c>
      <c r="B48" s="847">
        <v>103880</v>
      </c>
      <c r="C48" s="869"/>
      <c r="D48" s="764"/>
    </row>
    <row r="49" spans="1:4" x14ac:dyDescent="0.35">
      <c r="A49" s="573" t="s">
        <v>803</v>
      </c>
      <c r="B49" s="847">
        <v>4204</v>
      </c>
      <c r="C49" s="869"/>
      <c r="D49" s="764"/>
    </row>
    <row r="50" spans="1:4" x14ac:dyDescent="0.35">
      <c r="A50" s="573">
        <v>157</v>
      </c>
      <c r="B50" s="847">
        <v>34000</v>
      </c>
      <c r="C50" s="869"/>
      <c r="D50" s="764"/>
    </row>
    <row r="51" spans="1:4" ht="15" thickBot="1" x14ac:dyDescent="0.4">
      <c r="A51" s="977" t="s">
        <v>875</v>
      </c>
      <c r="B51" s="1475">
        <v>-34000</v>
      </c>
      <c r="C51" s="869"/>
      <c r="D51" s="764"/>
    </row>
    <row r="52" spans="1:4" ht="15" thickBot="1" x14ac:dyDescent="0.4">
      <c r="A52" s="994" t="s">
        <v>338</v>
      </c>
      <c r="B52" s="995">
        <f>SUM(B15:B51)</f>
        <v>1636074</v>
      </c>
      <c r="C52" s="996" t="s">
        <v>12</v>
      </c>
      <c r="D52" s="997">
        <f>SUM(D15:D51)</f>
        <v>2270218</v>
      </c>
    </row>
    <row r="53" spans="1:4" x14ac:dyDescent="0.35">
      <c r="A53" s="975"/>
      <c r="B53" s="976"/>
      <c r="C53" s="975"/>
      <c r="D53" s="976"/>
    </row>
    <row r="54" spans="1:4" x14ac:dyDescent="0.35">
      <c r="A54" s="1184"/>
      <c r="B54" s="1186"/>
      <c r="C54" s="1184"/>
      <c r="D54" s="1186"/>
    </row>
    <row r="55" spans="1:4" x14ac:dyDescent="0.35">
      <c r="A55" s="1184"/>
      <c r="B55" s="1186"/>
      <c r="C55" s="1184"/>
      <c r="D55" s="1186"/>
    </row>
    <row r="56" spans="1:4" x14ac:dyDescent="0.35">
      <c r="A56" s="1184"/>
      <c r="B56" s="1186"/>
      <c r="C56" s="1184"/>
      <c r="D56" s="1186"/>
    </row>
    <row r="57" spans="1:4" x14ac:dyDescent="0.35">
      <c r="A57" s="975"/>
      <c r="B57" s="976"/>
      <c r="C57" s="975"/>
      <c r="D57" s="976"/>
    </row>
    <row r="58" spans="1:4" x14ac:dyDescent="0.35">
      <c r="A58" s="754" t="s">
        <v>852</v>
      </c>
      <c r="B58" s="754"/>
      <c r="C58" s="1533" t="s">
        <v>640</v>
      </c>
      <c r="D58" s="1533"/>
    </row>
    <row r="59" spans="1:4" x14ac:dyDescent="0.35">
      <c r="C59" s="1724"/>
      <c r="D59" s="1724"/>
    </row>
    <row r="60" spans="1:4" x14ac:dyDescent="0.35">
      <c r="C60" s="1724" t="s">
        <v>642</v>
      </c>
      <c r="D60" s="1724"/>
    </row>
    <row r="61" spans="1:4" x14ac:dyDescent="0.35">
      <c r="A61" s="574"/>
      <c r="B61" s="394"/>
      <c r="C61" s="574"/>
      <c r="D61" s="394"/>
    </row>
    <row r="62" spans="1:4" x14ac:dyDescent="0.35">
      <c r="A62" s="574"/>
      <c r="B62" s="394"/>
      <c r="C62" s="574"/>
      <c r="D62" s="394"/>
    </row>
    <row r="63" spans="1:4" x14ac:dyDescent="0.35">
      <c r="A63" s="574"/>
      <c r="B63" s="394"/>
      <c r="C63" s="574"/>
      <c r="D63" s="394"/>
    </row>
    <row r="64" spans="1:4" x14ac:dyDescent="0.35">
      <c r="A64" s="574"/>
      <c r="B64" s="394"/>
      <c r="C64" s="574"/>
      <c r="D64" s="394"/>
    </row>
    <row r="65" spans="1:4" x14ac:dyDescent="0.35">
      <c r="A65" s="574"/>
      <c r="B65" s="394"/>
      <c r="C65" s="574"/>
      <c r="D65" s="394"/>
    </row>
    <row r="66" spans="1:4" x14ac:dyDescent="0.35">
      <c r="A66" s="574"/>
      <c r="B66" s="394"/>
      <c r="C66" s="574"/>
      <c r="D66" s="394"/>
    </row>
    <row r="67" spans="1:4" x14ac:dyDescent="0.35">
      <c r="A67" s="574"/>
      <c r="B67" s="394"/>
      <c r="C67" s="574"/>
      <c r="D67" s="394"/>
    </row>
    <row r="68" spans="1:4" x14ac:dyDescent="0.35">
      <c r="A68" s="574"/>
      <c r="B68" s="394"/>
      <c r="C68" s="574"/>
      <c r="D68" s="394"/>
    </row>
    <row r="69" spans="1:4" x14ac:dyDescent="0.35">
      <c r="A69" s="574"/>
      <c r="B69" s="394"/>
      <c r="C69" s="574"/>
      <c r="D69" s="214"/>
    </row>
    <row r="70" spans="1:4" x14ac:dyDescent="0.35">
      <c r="A70" s="574"/>
      <c r="B70" s="394"/>
      <c r="C70" s="574"/>
      <c r="D70" s="394"/>
    </row>
    <row r="71" spans="1:4" x14ac:dyDescent="0.35">
      <c r="A71" s="574"/>
      <c r="B71" s="394"/>
      <c r="C71" s="574"/>
      <c r="D71" s="394"/>
    </row>
    <row r="72" spans="1:4" x14ac:dyDescent="0.35">
      <c r="A72" s="574"/>
      <c r="B72" s="394"/>
      <c r="C72" s="574"/>
      <c r="D72" s="394"/>
    </row>
    <row r="73" spans="1:4" x14ac:dyDescent="0.35">
      <c r="A73" s="574"/>
      <c r="B73" s="394"/>
      <c r="C73" s="574"/>
      <c r="D73" s="394"/>
    </row>
    <row r="74" spans="1:4" x14ac:dyDescent="0.35">
      <c r="A74" s="574"/>
      <c r="B74" s="394"/>
      <c r="C74" s="574"/>
      <c r="D74" s="394"/>
    </row>
    <row r="75" spans="1:4" x14ac:dyDescent="0.35">
      <c r="A75" s="574"/>
      <c r="B75" s="394"/>
      <c r="C75" s="574"/>
      <c r="D75" s="394"/>
    </row>
    <row r="76" spans="1:4" x14ac:dyDescent="0.35">
      <c r="A76" s="574"/>
      <c r="B76" s="394"/>
      <c r="C76" s="574"/>
      <c r="D76" s="394"/>
    </row>
    <row r="77" spans="1:4" x14ac:dyDescent="0.35">
      <c r="A77" s="574"/>
      <c r="B77" s="394"/>
      <c r="C77" s="574"/>
      <c r="D77" s="394"/>
    </row>
    <row r="78" spans="1:4" x14ac:dyDescent="0.35">
      <c r="A78" s="574"/>
      <c r="B78" s="394"/>
      <c r="C78" s="574"/>
      <c r="D78" s="394"/>
    </row>
    <row r="79" spans="1:4" x14ac:dyDescent="0.35">
      <c r="A79" s="574"/>
      <c r="B79" s="394"/>
      <c r="C79" s="574"/>
      <c r="D79" s="394"/>
    </row>
    <row r="80" spans="1:4" x14ac:dyDescent="0.35">
      <c r="A80" s="574"/>
      <c r="B80" s="394"/>
      <c r="C80" s="574"/>
      <c r="D80" s="394"/>
    </row>
    <row r="81" spans="1:4" x14ac:dyDescent="0.35">
      <c r="A81" s="574"/>
      <c r="B81" s="394"/>
      <c r="C81" s="574"/>
      <c r="D81" s="394"/>
    </row>
    <row r="82" spans="1:4" x14ac:dyDescent="0.35">
      <c r="A82" s="574"/>
      <c r="B82" s="394"/>
      <c r="C82" s="574"/>
      <c r="D82" s="394"/>
    </row>
    <row r="83" spans="1:4" x14ac:dyDescent="0.35">
      <c r="A83" s="574"/>
      <c r="B83" s="394"/>
      <c r="C83" s="574"/>
      <c r="D83" s="394"/>
    </row>
    <row r="84" spans="1:4" x14ac:dyDescent="0.35">
      <c r="A84" s="574"/>
      <c r="B84" s="394"/>
      <c r="C84" s="574"/>
      <c r="D84" s="394"/>
    </row>
    <row r="85" spans="1:4" x14ac:dyDescent="0.35">
      <c r="A85" s="574"/>
      <c r="B85" s="394"/>
      <c r="C85" s="574"/>
      <c r="D85" s="394"/>
    </row>
    <row r="86" spans="1:4" x14ac:dyDescent="0.35">
      <c r="A86" s="574"/>
      <c r="B86" s="394"/>
      <c r="C86" s="574"/>
      <c r="D86" s="394"/>
    </row>
    <row r="87" spans="1:4" x14ac:dyDescent="0.35">
      <c r="A87" s="574"/>
      <c r="B87" s="394"/>
      <c r="C87" s="574"/>
      <c r="D87" s="394"/>
    </row>
    <row r="88" spans="1:4" x14ac:dyDescent="0.35">
      <c r="A88" s="574"/>
      <c r="B88" s="394"/>
      <c r="C88" s="574"/>
      <c r="D88" s="394"/>
    </row>
    <row r="89" spans="1:4" x14ac:dyDescent="0.35">
      <c r="A89" s="574"/>
      <c r="B89" s="394"/>
      <c r="C89" s="574"/>
      <c r="D89" s="394"/>
    </row>
    <row r="90" spans="1:4" x14ac:dyDescent="0.35">
      <c r="A90" s="574"/>
      <c r="B90" s="394"/>
      <c r="C90" s="574"/>
      <c r="D90" s="394"/>
    </row>
    <row r="91" spans="1:4" x14ac:dyDescent="0.35">
      <c r="A91" s="574"/>
      <c r="B91" s="394"/>
      <c r="C91" s="574"/>
      <c r="D91" s="394"/>
    </row>
    <row r="92" spans="1:4" x14ac:dyDescent="0.35">
      <c r="A92" s="574"/>
      <c r="B92" s="394"/>
      <c r="C92" s="574"/>
      <c r="D92" s="394"/>
    </row>
    <row r="93" spans="1:4" x14ac:dyDescent="0.35">
      <c r="A93" s="574"/>
      <c r="B93" s="394"/>
      <c r="C93" s="574"/>
      <c r="D93" s="394"/>
    </row>
    <row r="94" spans="1:4" x14ac:dyDescent="0.35">
      <c r="A94" s="574"/>
      <c r="B94" s="394"/>
      <c r="C94" s="574"/>
      <c r="D94" s="394"/>
    </row>
    <row r="95" spans="1:4" x14ac:dyDescent="0.35">
      <c r="A95" s="574"/>
      <c r="B95" s="394"/>
      <c r="C95" s="574"/>
      <c r="D95" s="394"/>
    </row>
    <row r="96" spans="1:4" x14ac:dyDescent="0.35">
      <c r="A96" s="574"/>
      <c r="B96" s="394"/>
      <c r="C96" s="574"/>
      <c r="D96" s="394"/>
    </row>
    <row r="97" spans="1:4" x14ac:dyDescent="0.35">
      <c r="A97" s="574"/>
      <c r="B97" s="394"/>
      <c r="C97" s="574"/>
      <c r="D97" s="394"/>
    </row>
    <row r="98" spans="1:4" x14ac:dyDescent="0.35">
      <c r="A98" s="574"/>
      <c r="B98" s="394"/>
      <c r="C98" s="574"/>
      <c r="D98" s="394"/>
    </row>
    <row r="99" spans="1:4" x14ac:dyDescent="0.35">
      <c r="A99" s="574"/>
      <c r="B99" s="394"/>
      <c r="C99" s="574"/>
      <c r="D99" s="394"/>
    </row>
    <row r="100" spans="1:4" x14ac:dyDescent="0.35">
      <c r="A100" s="574"/>
      <c r="B100" s="394"/>
      <c r="C100" s="574"/>
      <c r="D100" s="394"/>
    </row>
    <row r="101" spans="1:4" x14ac:dyDescent="0.35">
      <c r="A101" s="574"/>
      <c r="B101" s="394"/>
      <c r="C101" s="574"/>
      <c r="D101" s="394"/>
    </row>
    <row r="102" spans="1:4" x14ac:dyDescent="0.35">
      <c r="A102" s="574"/>
      <c r="B102" s="394"/>
      <c r="C102" s="574"/>
      <c r="D102" s="394"/>
    </row>
    <row r="103" spans="1:4" x14ac:dyDescent="0.35">
      <c r="A103" s="574"/>
      <c r="B103" s="394"/>
      <c r="C103" s="574"/>
      <c r="D103" s="394"/>
    </row>
    <row r="104" spans="1:4" x14ac:dyDescent="0.35">
      <c r="A104" s="574"/>
      <c r="B104" s="394"/>
      <c r="C104" s="574"/>
      <c r="D104" s="394"/>
    </row>
    <row r="105" spans="1:4" x14ac:dyDescent="0.35">
      <c r="A105" s="574"/>
      <c r="B105" s="394"/>
      <c r="C105" s="574"/>
      <c r="D105" s="394"/>
    </row>
    <row r="106" spans="1:4" x14ac:dyDescent="0.35">
      <c r="A106" s="574"/>
      <c r="B106" s="394"/>
      <c r="C106" s="574"/>
      <c r="D106" s="394"/>
    </row>
    <row r="107" spans="1:4" x14ac:dyDescent="0.35">
      <c r="A107" s="753"/>
      <c r="B107" s="770"/>
      <c r="C107" s="615"/>
      <c r="D107" s="770"/>
    </row>
    <row r="108" spans="1:4" x14ac:dyDescent="0.35">
      <c r="A108" s="772"/>
      <c r="B108" s="494"/>
      <c r="C108" s="773"/>
      <c r="D108" s="494"/>
    </row>
    <row r="109" spans="1:4" x14ac:dyDescent="0.35">
      <c r="A109" s="574"/>
      <c r="B109" s="394"/>
      <c r="C109" s="574"/>
      <c r="D109" s="394"/>
    </row>
    <row r="110" spans="1:4" x14ac:dyDescent="0.35">
      <c r="A110" s="574"/>
      <c r="B110" s="394"/>
      <c r="C110" s="574"/>
      <c r="D110" s="394"/>
    </row>
    <row r="111" spans="1:4" x14ac:dyDescent="0.35">
      <c r="A111" s="574"/>
      <c r="B111" s="394"/>
      <c r="C111" s="574"/>
      <c r="D111" s="394"/>
    </row>
    <row r="112" spans="1:4" x14ac:dyDescent="0.35">
      <c r="A112" s="574"/>
      <c r="B112" s="394"/>
      <c r="C112" s="574"/>
      <c r="D112" s="394"/>
    </row>
    <row r="113" spans="1:4" x14ac:dyDescent="0.35">
      <c r="A113" s="574"/>
      <c r="B113" s="394"/>
      <c r="C113" s="574"/>
      <c r="D113" s="394"/>
    </row>
    <row r="114" spans="1:4" x14ac:dyDescent="0.35">
      <c r="A114" s="574"/>
      <c r="B114" s="394"/>
      <c r="C114" s="574"/>
      <c r="D114" s="394"/>
    </row>
    <row r="115" spans="1:4" x14ac:dyDescent="0.35">
      <c r="A115" s="574"/>
      <c r="B115" s="394"/>
      <c r="C115" s="574"/>
      <c r="D115" s="394"/>
    </row>
    <row r="116" spans="1:4" x14ac:dyDescent="0.35">
      <c r="A116" s="574"/>
      <c r="B116" s="394"/>
      <c r="C116" s="574"/>
      <c r="D116" s="394"/>
    </row>
    <row r="117" spans="1:4" x14ac:dyDescent="0.35">
      <c r="A117" s="574"/>
      <c r="B117" s="394"/>
      <c r="C117" s="574"/>
      <c r="D117" s="394"/>
    </row>
    <row r="118" spans="1:4" x14ac:dyDescent="0.35">
      <c r="A118" s="574"/>
      <c r="B118" s="394"/>
      <c r="C118" s="574"/>
      <c r="D118" s="394"/>
    </row>
    <row r="119" spans="1:4" x14ac:dyDescent="0.35">
      <c r="A119" s="574"/>
      <c r="B119" s="394"/>
      <c r="C119" s="574"/>
      <c r="D119" s="214"/>
    </row>
    <row r="120" spans="1:4" x14ac:dyDescent="0.35">
      <c r="A120" s="574"/>
      <c r="B120" s="394"/>
      <c r="C120" s="574"/>
      <c r="D120" s="394"/>
    </row>
    <row r="121" spans="1:4" x14ac:dyDescent="0.35">
      <c r="A121" s="574"/>
      <c r="B121" s="394"/>
      <c r="C121" s="574"/>
      <c r="D121" s="394"/>
    </row>
    <row r="122" spans="1:4" x14ac:dyDescent="0.35">
      <c r="A122" s="574"/>
      <c r="B122" s="394"/>
      <c r="C122" s="574"/>
      <c r="D122" s="394"/>
    </row>
    <row r="123" spans="1:4" x14ac:dyDescent="0.35">
      <c r="A123" s="574"/>
      <c r="B123" s="394"/>
      <c r="C123" s="574"/>
      <c r="D123" s="394"/>
    </row>
    <row r="124" spans="1:4" x14ac:dyDescent="0.35">
      <c r="A124" s="574"/>
      <c r="B124" s="394"/>
      <c r="C124" s="574"/>
      <c r="D124" s="394"/>
    </row>
    <row r="125" spans="1:4" x14ac:dyDescent="0.35">
      <c r="A125" s="574"/>
      <c r="B125" s="394"/>
      <c r="C125" s="574"/>
      <c r="D125" s="394"/>
    </row>
    <row r="126" spans="1:4" x14ac:dyDescent="0.35">
      <c r="A126" s="574"/>
      <c r="B126" s="394"/>
      <c r="C126" s="574"/>
      <c r="D126" s="394"/>
    </row>
    <row r="127" spans="1:4" x14ac:dyDescent="0.35">
      <c r="A127" s="574"/>
      <c r="B127" s="394"/>
      <c r="C127" s="574"/>
      <c r="D127" s="394"/>
    </row>
    <row r="128" spans="1:4" x14ac:dyDescent="0.35">
      <c r="A128" s="574"/>
      <c r="B128" s="394"/>
      <c r="C128" s="574"/>
      <c r="D128" s="394"/>
    </row>
    <row r="129" spans="1:4" x14ac:dyDescent="0.35">
      <c r="A129" s="574"/>
      <c r="B129" s="394"/>
      <c r="C129" s="574"/>
      <c r="D129" s="394"/>
    </row>
    <row r="130" spans="1:4" x14ac:dyDescent="0.35">
      <c r="A130" s="574"/>
      <c r="B130" s="394"/>
      <c r="C130" s="574"/>
      <c r="D130" s="394"/>
    </row>
    <row r="131" spans="1:4" x14ac:dyDescent="0.35">
      <c r="A131" s="574"/>
      <c r="B131" s="394"/>
      <c r="C131" s="574"/>
      <c r="D131" s="394"/>
    </row>
    <row r="132" spans="1:4" x14ac:dyDescent="0.35">
      <c r="A132" s="574"/>
      <c r="B132" s="394"/>
      <c r="C132" s="574"/>
      <c r="D132" s="394"/>
    </row>
    <row r="133" spans="1:4" x14ac:dyDescent="0.35">
      <c r="A133" s="574"/>
      <c r="B133" s="394"/>
      <c r="C133" s="574"/>
      <c r="D133" s="394"/>
    </row>
    <row r="134" spans="1:4" x14ac:dyDescent="0.35">
      <c r="A134" s="574"/>
      <c r="B134" s="394"/>
      <c r="C134" s="574"/>
      <c r="D134" s="394"/>
    </row>
    <row r="135" spans="1:4" x14ac:dyDescent="0.35">
      <c r="A135" s="574"/>
      <c r="B135" s="394"/>
      <c r="C135" s="574"/>
      <c r="D135" s="394"/>
    </row>
    <row r="136" spans="1:4" x14ac:dyDescent="0.35">
      <c r="A136" s="574"/>
      <c r="B136" s="394"/>
      <c r="C136" s="574"/>
      <c r="D136" s="394"/>
    </row>
    <row r="137" spans="1:4" x14ac:dyDescent="0.35">
      <c r="A137" s="574"/>
      <c r="B137" s="394"/>
      <c r="C137" s="574"/>
      <c r="D137" s="394"/>
    </row>
    <row r="138" spans="1:4" x14ac:dyDescent="0.35">
      <c r="A138" s="574"/>
      <c r="B138" s="394"/>
      <c r="C138" s="574"/>
      <c r="D138" s="394"/>
    </row>
    <row r="139" spans="1:4" x14ac:dyDescent="0.35">
      <c r="A139" s="574"/>
      <c r="B139" s="394"/>
      <c r="C139" s="574"/>
      <c r="D139" s="394"/>
    </row>
    <row r="140" spans="1:4" x14ac:dyDescent="0.35">
      <c r="A140" s="574"/>
      <c r="B140" s="394"/>
      <c r="C140" s="574"/>
      <c r="D140" s="394"/>
    </row>
    <row r="141" spans="1:4" x14ac:dyDescent="0.35">
      <c r="A141" s="574"/>
      <c r="B141" s="394"/>
      <c r="C141" s="574"/>
      <c r="D141" s="394"/>
    </row>
    <row r="142" spans="1:4" x14ac:dyDescent="0.35">
      <c r="A142" s="574"/>
      <c r="B142" s="394"/>
      <c r="C142" s="574"/>
      <c r="D142" s="394"/>
    </row>
    <row r="143" spans="1:4" x14ac:dyDescent="0.35">
      <c r="A143" s="574"/>
      <c r="B143" s="394"/>
      <c r="C143" s="574"/>
      <c r="D143" s="394"/>
    </row>
    <row r="144" spans="1:4" x14ac:dyDescent="0.35">
      <c r="A144" s="574"/>
      <c r="B144" s="394"/>
      <c r="C144" s="574"/>
      <c r="D144" s="394"/>
    </row>
    <row r="145" spans="1:4" x14ac:dyDescent="0.35">
      <c r="A145" s="574"/>
      <c r="B145" s="394"/>
      <c r="C145" s="574"/>
      <c r="D145" s="394"/>
    </row>
    <row r="146" spans="1:4" x14ac:dyDescent="0.35">
      <c r="A146" s="574"/>
      <c r="B146" s="394"/>
      <c r="C146" s="574"/>
      <c r="D146" s="394"/>
    </row>
    <row r="147" spans="1:4" x14ac:dyDescent="0.35">
      <c r="A147" s="574"/>
      <c r="B147" s="394"/>
      <c r="C147" s="574"/>
      <c r="D147" s="394"/>
    </row>
    <row r="148" spans="1:4" x14ac:dyDescent="0.35">
      <c r="A148" s="574"/>
      <c r="B148" s="394"/>
      <c r="C148" s="574"/>
      <c r="D148" s="394"/>
    </row>
    <row r="149" spans="1:4" x14ac:dyDescent="0.35">
      <c r="A149" s="574"/>
      <c r="B149" s="394"/>
      <c r="C149" s="574"/>
      <c r="D149" s="394"/>
    </row>
    <row r="150" spans="1:4" x14ac:dyDescent="0.35">
      <c r="A150" s="574"/>
      <c r="B150" s="394"/>
      <c r="C150" s="574"/>
      <c r="D150" s="394"/>
    </row>
    <row r="151" spans="1:4" x14ac:dyDescent="0.35">
      <c r="A151" s="574"/>
      <c r="B151" s="394"/>
      <c r="C151" s="574"/>
      <c r="D151" s="394"/>
    </row>
    <row r="152" spans="1:4" x14ac:dyDescent="0.35">
      <c r="A152" s="574"/>
      <c r="B152" s="394"/>
      <c r="C152" s="574"/>
      <c r="D152" s="394"/>
    </row>
    <row r="153" spans="1:4" x14ac:dyDescent="0.35">
      <c r="A153" s="574"/>
      <c r="B153" s="394"/>
      <c r="C153" s="574"/>
      <c r="D153" s="394"/>
    </row>
    <row r="154" spans="1:4" x14ac:dyDescent="0.35">
      <c r="A154" s="574"/>
      <c r="B154" s="394"/>
      <c r="C154" s="574"/>
      <c r="D154" s="394"/>
    </row>
    <row r="155" spans="1:4" x14ac:dyDescent="0.35">
      <c r="A155" s="574"/>
      <c r="B155" s="394"/>
      <c r="C155" s="574"/>
      <c r="D155" s="394"/>
    </row>
    <row r="156" spans="1:4" x14ac:dyDescent="0.35">
      <c r="A156" s="574"/>
      <c r="B156" s="394"/>
      <c r="C156" s="574"/>
      <c r="D156" s="394"/>
    </row>
    <row r="157" spans="1:4" x14ac:dyDescent="0.35">
      <c r="A157" s="753"/>
      <c r="B157" s="770"/>
      <c r="C157" s="615"/>
      <c r="D157" s="770"/>
    </row>
    <row r="158" spans="1:4" x14ac:dyDescent="0.35">
      <c r="A158" s="772"/>
      <c r="B158" s="494"/>
      <c r="C158" s="773"/>
      <c r="D158" s="494"/>
    </row>
    <row r="159" spans="1:4" x14ac:dyDescent="0.35">
      <c r="A159" s="574"/>
      <c r="B159" s="394"/>
      <c r="C159" s="574"/>
      <c r="D159" s="394"/>
    </row>
    <row r="160" spans="1:4" x14ac:dyDescent="0.35">
      <c r="A160" s="574"/>
      <c r="B160" s="394"/>
      <c r="C160" s="574"/>
      <c r="D160" s="394"/>
    </row>
    <row r="161" spans="1:4" x14ac:dyDescent="0.35">
      <c r="A161" s="574"/>
      <c r="B161" s="394"/>
      <c r="C161" s="574"/>
      <c r="D161" s="394"/>
    </row>
    <row r="162" spans="1:4" x14ac:dyDescent="0.35">
      <c r="A162" s="574"/>
      <c r="B162" s="394"/>
      <c r="C162" s="574"/>
      <c r="D162" s="394"/>
    </row>
    <row r="163" spans="1:4" x14ac:dyDescent="0.35">
      <c r="A163" s="574"/>
      <c r="B163" s="394"/>
      <c r="C163" s="574"/>
      <c r="D163" s="394"/>
    </row>
    <row r="164" spans="1:4" x14ac:dyDescent="0.35">
      <c r="A164" s="574"/>
      <c r="B164" s="394"/>
      <c r="C164" s="574"/>
      <c r="D164" s="394"/>
    </row>
    <row r="165" spans="1:4" x14ac:dyDescent="0.35">
      <c r="A165" s="574"/>
      <c r="B165" s="394"/>
      <c r="C165" s="574"/>
      <c r="D165" s="394"/>
    </row>
    <row r="166" spans="1:4" x14ac:dyDescent="0.35">
      <c r="A166" s="574"/>
      <c r="B166" s="394"/>
      <c r="C166" s="574"/>
      <c r="D166" s="394"/>
    </row>
    <row r="167" spans="1:4" x14ac:dyDescent="0.35">
      <c r="A167" s="574"/>
      <c r="B167" s="394"/>
      <c r="C167" s="574"/>
      <c r="D167" s="394"/>
    </row>
    <row r="168" spans="1:4" x14ac:dyDescent="0.35">
      <c r="A168" s="574"/>
      <c r="B168" s="394"/>
      <c r="C168" s="574"/>
      <c r="D168" s="394"/>
    </row>
    <row r="169" spans="1:4" x14ac:dyDescent="0.35">
      <c r="A169" s="574"/>
      <c r="B169" s="394"/>
      <c r="C169" s="574"/>
      <c r="D169" s="214"/>
    </row>
    <row r="170" spans="1:4" x14ac:dyDescent="0.35">
      <c r="A170" s="574"/>
      <c r="B170" s="394"/>
      <c r="C170" s="574"/>
      <c r="D170" s="394"/>
    </row>
    <row r="171" spans="1:4" x14ac:dyDescent="0.35">
      <c r="A171" s="574"/>
      <c r="B171" s="394"/>
      <c r="C171" s="574"/>
      <c r="D171" s="394"/>
    </row>
    <row r="172" spans="1:4" x14ac:dyDescent="0.35">
      <c r="A172" s="574"/>
      <c r="B172" s="394"/>
      <c r="C172" s="574"/>
      <c r="D172" s="394"/>
    </row>
    <row r="173" spans="1:4" x14ac:dyDescent="0.35">
      <c r="A173" s="574"/>
      <c r="B173" s="394"/>
      <c r="C173" s="574"/>
      <c r="D173" s="394"/>
    </row>
    <row r="174" spans="1:4" x14ac:dyDescent="0.35">
      <c r="A174" s="574"/>
      <c r="B174" s="394"/>
      <c r="C174" s="574"/>
      <c r="D174" s="394"/>
    </row>
    <row r="175" spans="1:4" x14ac:dyDescent="0.35">
      <c r="A175" s="574"/>
      <c r="B175" s="394"/>
      <c r="C175" s="574"/>
      <c r="D175" s="394"/>
    </row>
    <row r="176" spans="1:4" x14ac:dyDescent="0.35">
      <c r="A176" s="574"/>
      <c r="B176" s="394"/>
      <c r="C176" s="574"/>
      <c r="D176" s="394"/>
    </row>
    <row r="177" spans="1:4" x14ac:dyDescent="0.35">
      <c r="A177" s="574"/>
      <c r="B177" s="394"/>
      <c r="C177" s="574"/>
      <c r="D177" s="394"/>
    </row>
    <row r="178" spans="1:4" x14ac:dyDescent="0.35">
      <c r="A178" s="574"/>
      <c r="B178" s="394"/>
      <c r="C178" s="574"/>
      <c r="D178" s="394"/>
    </row>
    <row r="179" spans="1:4" x14ac:dyDescent="0.35">
      <c r="A179" s="574"/>
      <c r="B179" s="394"/>
      <c r="C179" s="574"/>
      <c r="D179" s="394"/>
    </row>
    <row r="180" spans="1:4" x14ac:dyDescent="0.35">
      <c r="A180" s="574"/>
      <c r="B180" s="394"/>
      <c r="C180" s="574"/>
      <c r="D180" s="394"/>
    </row>
    <row r="181" spans="1:4" x14ac:dyDescent="0.35">
      <c r="A181" s="574"/>
      <c r="B181" s="394"/>
      <c r="C181" s="574"/>
      <c r="D181" s="394"/>
    </row>
    <row r="182" spans="1:4" x14ac:dyDescent="0.35">
      <c r="A182" s="574"/>
      <c r="B182" s="394"/>
      <c r="C182" s="574"/>
      <c r="D182" s="394"/>
    </row>
    <row r="183" spans="1:4" x14ac:dyDescent="0.35">
      <c r="A183" s="574"/>
      <c r="B183" s="394"/>
      <c r="C183" s="574"/>
      <c r="D183" s="394"/>
    </row>
    <row r="184" spans="1:4" x14ac:dyDescent="0.35">
      <c r="A184" s="574"/>
      <c r="B184" s="394"/>
      <c r="C184" s="574"/>
      <c r="D184" s="394"/>
    </row>
    <row r="185" spans="1:4" x14ac:dyDescent="0.35">
      <c r="A185" s="574"/>
      <c r="B185" s="394"/>
      <c r="C185" s="574"/>
      <c r="D185" s="394"/>
    </row>
    <row r="186" spans="1:4" x14ac:dyDescent="0.35">
      <c r="A186" s="574"/>
      <c r="B186" s="394"/>
      <c r="C186" s="574"/>
      <c r="D186" s="394"/>
    </row>
    <row r="187" spans="1:4" x14ac:dyDescent="0.35">
      <c r="A187" s="574"/>
      <c r="B187" s="394"/>
      <c r="C187" s="574"/>
      <c r="D187" s="394"/>
    </row>
    <row r="188" spans="1:4" x14ac:dyDescent="0.35">
      <c r="A188" s="574"/>
      <c r="B188" s="394"/>
      <c r="C188" s="574"/>
      <c r="D188" s="394"/>
    </row>
    <row r="189" spans="1:4" x14ac:dyDescent="0.35">
      <c r="A189" s="574"/>
      <c r="B189" s="394"/>
      <c r="C189" s="574"/>
      <c r="D189" s="394"/>
    </row>
    <row r="190" spans="1:4" x14ac:dyDescent="0.35">
      <c r="A190" s="574"/>
      <c r="B190" s="394"/>
      <c r="C190" s="574"/>
      <c r="D190" s="394"/>
    </row>
    <row r="191" spans="1:4" x14ac:dyDescent="0.35">
      <c r="A191" s="574"/>
      <c r="B191" s="394"/>
      <c r="C191" s="574"/>
      <c r="D191" s="394"/>
    </row>
    <row r="192" spans="1:4" x14ac:dyDescent="0.35">
      <c r="A192" s="574"/>
      <c r="B192" s="394"/>
      <c r="C192" s="574"/>
      <c r="D192" s="394"/>
    </row>
    <row r="193" spans="1:4" x14ac:dyDescent="0.35">
      <c r="A193" s="574"/>
      <c r="B193" s="394"/>
      <c r="C193" s="574"/>
      <c r="D193" s="394"/>
    </row>
    <row r="194" spans="1:4" x14ac:dyDescent="0.35">
      <c r="A194" s="574"/>
      <c r="B194" s="394"/>
      <c r="C194" s="574"/>
      <c r="D194" s="394"/>
    </row>
    <row r="195" spans="1:4" x14ac:dyDescent="0.35">
      <c r="A195" s="574"/>
      <c r="B195" s="394"/>
      <c r="C195" s="574"/>
      <c r="D195" s="394"/>
    </row>
    <row r="196" spans="1:4" x14ac:dyDescent="0.35">
      <c r="A196" s="574"/>
      <c r="B196" s="394"/>
      <c r="C196" s="574"/>
      <c r="D196" s="394"/>
    </row>
    <row r="197" spans="1:4" x14ac:dyDescent="0.35">
      <c r="A197" s="574"/>
      <c r="B197" s="394"/>
      <c r="C197" s="574"/>
      <c r="D197" s="394"/>
    </row>
    <row r="198" spans="1:4" x14ac:dyDescent="0.35">
      <c r="A198" s="574"/>
      <c r="B198" s="394"/>
      <c r="C198" s="574"/>
      <c r="D198" s="394"/>
    </row>
    <row r="199" spans="1:4" x14ac:dyDescent="0.35">
      <c r="A199" s="574"/>
      <c r="B199" s="394"/>
      <c r="C199" s="574"/>
      <c r="D199" s="394"/>
    </row>
    <row r="200" spans="1:4" x14ac:dyDescent="0.35">
      <c r="A200" s="574"/>
      <c r="B200" s="394"/>
      <c r="C200" s="574"/>
      <c r="D200" s="394"/>
    </row>
    <row r="201" spans="1:4" x14ac:dyDescent="0.35">
      <c r="A201" s="574"/>
      <c r="B201" s="394"/>
      <c r="C201" s="574"/>
      <c r="D201" s="394"/>
    </row>
    <row r="202" spans="1:4" x14ac:dyDescent="0.35">
      <c r="A202" s="574"/>
      <c r="B202" s="394"/>
      <c r="C202" s="574"/>
      <c r="D202" s="394"/>
    </row>
    <row r="203" spans="1:4" x14ac:dyDescent="0.35">
      <c r="A203" s="574"/>
      <c r="B203" s="394"/>
      <c r="C203" s="574"/>
      <c r="D203" s="394"/>
    </row>
    <row r="204" spans="1:4" x14ac:dyDescent="0.35">
      <c r="A204" s="574"/>
      <c r="B204" s="394"/>
      <c r="C204" s="574"/>
      <c r="D204" s="394"/>
    </row>
    <row r="205" spans="1:4" x14ac:dyDescent="0.35">
      <c r="A205" s="574"/>
      <c r="B205" s="394"/>
      <c r="C205" s="574"/>
      <c r="D205" s="394"/>
    </row>
    <row r="206" spans="1:4" x14ac:dyDescent="0.35">
      <c r="A206" s="574"/>
      <c r="B206" s="394"/>
      <c r="C206" s="574"/>
      <c r="D206" s="394"/>
    </row>
    <row r="207" spans="1:4" x14ac:dyDescent="0.35">
      <c r="A207" s="753"/>
      <c r="B207" s="770"/>
      <c r="C207" s="615"/>
      <c r="D207" s="770"/>
    </row>
    <row r="208" spans="1:4" x14ac:dyDescent="0.35">
      <c r="A208" s="772"/>
      <c r="B208" s="494"/>
      <c r="C208" s="773"/>
      <c r="D208" s="494"/>
    </row>
    <row r="209" spans="1:4" x14ac:dyDescent="0.35">
      <c r="A209" s="574"/>
      <c r="B209" s="394"/>
      <c r="C209" s="574"/>
      <c r="D209" s="394"/>
    </row>
    <row r="210" spans="1:4" x14ac:dyDescent="0.35">
      <c r="A210" s="574"/>
      <c r="B210" s="394"/>
      <c r="C210" s="574"/>
      <c r="D210" s="394"/>
    </row>
    <row r="211" spans="1:4" x14ac:dyDescent="0.35">
      <c r="A211" s="574"/>
      <c r="B211" s="394"/>
      <c r="C211" s="574"/>
      <c r="D211" s="394"/>
    </row>
    <row r="212" spans="1:4" x14ac:dyDescent="0.35">
      <c r="A212" s="574"/>
      <c r="B212" s="394"/>
      <c r="C212" s="574"/>
      <c r="D212" s="394"/>
    </row>
    <row r="213" spans="1:4" x14ac:dyDescent="0.35">
      <c r="A213" s="574"/>
      <c r="B213" s="394"/>
      <c r="C213" s="574"/>
      <c r="D213" s="394"/>
    </row>
    <row r="214" spans="1:4" x14ac:dyDescent="0.35">
      <c r="A214" s="574"/>
      <c r="B214" s="394"/>
      <c r="C214" s="574"/>
      <c r="D214" s="394"/>
    </row>
    <row r="215" spans="1:4" x14ac:dyDescent="0.35">
      <c r="A215" s="574"/>
      <c r="B215" s="394"/>
      <c r="C215" s="574"/>
      <c r="D215" s="394"/>
    </row>
    <row r="216" spans="1:4" x14ac:dyDescent="0.35">
      <c r="A216" s="574"/>
      <c r="B216" s="394"/>
      <c r="C216" s="574"/>
      <c r="D216" s="394"/>
    </row>
    <row r="217" spans="1:4" x14ac:dyDescent="0.35">
      <c r="A217" s="574"/>
      <c r="B217" s="394"/>
      <c r="C217" s="574"/>
      <c r="D217" s="394"/>
    </row>
    <row r="218" spans="1:4" x14ac:dyDescent="0.35">
      <c r="A218" s="574"/>
      <c r="B218" s="394"/>
      <c r="C218" s="574"/>
      <c r="D218" s="394"/>
    </row>
    <row r="219" spans="1:4" x14ac:dyDescent="0.35">
      <c r="A219" s="574"/>
      <c r="B219" s="394"/>
      <c r="C219" s="574"/>
      <c r="D219" s="214"/>
    </row>
    <row r="220" spans="1:4" x14ac:dyDescent="0.35">
      <c r="A220" s="574"/>
      <c r="B220" s="394"/>
      <c r="C220" s="574"/>
      <c r="D220" s="394"/>
    </row>
    <row r="221" spans="1:4" x14ac:dyDescent="0.35">
      <c r="A221" s="574"/>
      <c r="B221" s="394"/>
      <c r="C221" s="574"/>
      <c r="D221" s="394"/>
    </row>
    <row r="222" spans="1:4" x14ac:dyDescent="0.35">
      <c r="A222" s="574"/>
      <c r="B222" s="394"/>
      <c r="C222" s="574"/>
      <c r="D222" s="394"/>
    </row>
    <row r="223" spans="1:4" x14ac:dyDescent="0.35">
      <c r="A223" s="574"/>
      <c r="B223" s="394"/>
      <c r="C223" s="574"/>
      <c r="D223" s="394"/>
    </row>
    <row r="224" spans="1:4" x14ac:dyDescent="0.35">
      <c r="A224" s="574"/>
      <c r="B224" s="394"/>
      <c r="C224" s="574"/>
      <c r="D224" s="394"/>
    </row>
    <row r="225" spans="1:4" x14ac:dyDescent="0.35">
      <c r="A225" s="574"/>
      <c r="B225" s="394"/>
      <c r="C225" s="574"/>
      <c r="D225" s="394"/>
    </row>
    <row r="226" spans="1:4" x14ac:dyDescent="0.35">
      <c r="A226" s="574"/>
      <c r="B226" s="394"/>
      <c r="C226" s="574"/>
      <c r="D226" s="394"/>
    </row>
    <row r="227" spans="1:4" x14ac:dyDescent="0.35">
      <c r="A227" s="574"/>
      <c r="B227" s="394"/>
      <c r="C227" s="574"/>
      <c r="D227" s="394"/>
    </row>
    <row r="228" spans="1:4" x14ac:dyDescent="0.35">
      <c r="A228" s="574"/>
      <c r="B228" s="394"/>
      <c r="C228" s="574"/>
      <c r="D228" s="394"/>
    </row>
    <row r="229" spans="1:4" x14ac:dyDescent="0.35">
      <c r="A229" s="574"/>
      <c r="B229" s="394"/>
      <c r="C229" s="574"/>
      <c r="D229" s="394"/>
    </row>
    <row r="230" spans="1:4" x14ac:dyDescent="0.35">
      <c r="A230" s="574"/>
      <c r="B230" s="394"/>
      <c r="C230" s="574"/>
      <c r="D230" s="394"/>
    </row>
    <row r="231" spans="1:4" x14ac:dyDescent="0.35">
      <c r="A231" s="574"/>
      <c r="B231" s="394"/>
      <c r="C231" s="574"/>
      <c r="D231" s="394"/>
    </row>
    <row r="232" spans="1:4" x14ac:dyDescent="0.35">
      <c r="A232" s="574"/>
      <c r="B232" s="394"/>
      <c r="C232" s="574"/>
      <c r="D232" s="394"/>
    </row>
    <row r="233" spans="1:4" x14ac:dyDescent="0.35">
      <c r="A233" s="574"/>
      <c r="B233" s="394"/>
      <c r="C233" s="574"/>
      <c r="D233" s="394"/>
    </row>
    <row r="234" spans="1:4" x14ac:dyDescent="0.35">
      <c r="A234" s="574"/>
      <c r="B234" s="394"/>
      <c r="C234" s="574"/>
      <c r="D234" s="394"/>
    </row>
    <row r="235" spans="1:4" x14ac:dyDescent="0.35">
      <c r="A235" s="574"/>
      <c r="B235" s="394"/>
      <c r="C235" s="574"/>
      <c r="D235" s="394"/>
    </row>
    <row r="236" spans="1:4" x14ac:dyDescent="0.35">
      <c r="A236" s="574"/>
      <c r="B236" s="394"/>
      <c r="C236" s="574"/>
      <c r="D236" s="394"/>
    </row>
    <row r="237" spans="1:4" x14ac:dyDescent="0.35">
      <c r="A237" s="574"/>
      <c r="B237" s="394"/>
      <c r="C237" s="574"/>
      <c r="D237" s="394"/>
    </row>
    <row r="238" spans="1:4" x14ac:dyDescent="0.35">
      <c r="A238" s="574"/>
      <c r="B238" s="394"/>
      <c r="C238" s="574"/>
      <c r="D238" s="394"/>
    </row>
    <row r="239" spans="1:4" x14ac:dyDescent="0.35">
      <c r="A239" s="574"/>
      <c r="B239" s="394"/>
      <c r="C239" s="574"/>
      <c r="D239" s="394"/>
    </row>
    <row r="240" spans="1:4" x14ac:dyDescent="0.35">
      <c r="A240" s="574"/>
      <c r="B240" s="394"/>
      <c r="C240" s="574"/>
      <c r="D240" s="394"/>
    </row>
    <row r="241" spans="1:4" x14ac:dyDescent="0.35">
      <c r="A241" s="574"/>
      <c r="B241" s="394"/>
      <c r="C241" s="574"/>
      <c r="D241" s="394"/>
    </row>
    <row r="242" spans="1:4" x14ac:dyDescent="0.35">
      <c r="A242" s="574"/>
      <c r="B242" s="394"/>
      <c r="C242" s="574"/>
      <c r="D242" s="394"/>
    </row>
    <row r="243" spans="1:4" x14ac:dyDescent="0.35">
      <c r="A243" s="574"/>
      <c r="B243" s="394"/>
      <c r="C243" s="574"/>
      <c r="D243" s="394"/>
    </row>
    <row r="244" spans="1:4" x14ac:dyDescent="0.35">
      <c r="A244" s="574"/>
      <c r="B244" s="394"/>
      <c r="C244" s="574"/>
      <c r="D244" s="394"/>
    </row>
    <row r="245" spans="1:4" x14ac:dyDescent="0.35">
      <c r="A245" s="574"/>
      <c r="B245" s="394"/>
      <c r="C245" s="574"/>
      <c r="D245" s="394"/>
    </row>
    <row r="246" spans="1:4" x14ac:dyDescent="0.35">
      <c r="A246" s="574"/>
      <c r="B246" s="394"/>
      <c r="C246" s="574"/>
      <c r="D246" s="394"/>
    </row>
    <row r="247" spans="1:4" x14ac:dyDescent="0.35">
      <c r="A247" s="574"/>
      <c r="B247" s="394"/>
      <c r="C247" s="574"/>
      <c r="D247" s="394"/>
    </row>
    <row r="248" spans="1:4" x14ac:dyDescent="0.35">
      <c r="A248" s="574"/>
      <c r="B248" s="394"/>
      <c r="C248" s="574"/>
      <c r="D248" s="394"/>
    </row>
    <row r="249" spans="1:4" x14ac:dyDescent="0.35">
      <c r="A249" s="574"/>
      <c r="B249" s="394"/>
      <c r="C249" s="574"/>
      <c r="D249" s="394"/>
    </row>
    <row r="250" spans="1:4" x14ac:dyDescent="0.35">
      <c r="A250" s="574"/>
      <c r="B250" s="394"/>
      <c r="C250" s="574"/>
      <c r="D250" s="394"/>
    </row>
    <row r="251" spans="1:4" x14ac:dyDescent="0.35">
      <c r="A251" s="574"/>
      <c r="B251" s="394"/>
      <c r="C251" s="574"/>
      <c r="D251" s="394"/>
    </row>
    <row r="252" spans="1:4" x14ac:dyDescent="0.35">
      <c r="A252" s="574"/>
      <c r="B252" s="394"/>
      <c r="C252" s="574"/>
      <c r="D252" s="394"/>
    </row>
    <row r="253" spans="1:4" x14ac:dyDescent="0.35">
      <c r="A253" s="574"/>
      <c r="B253" s="394"/>
      <c r="C253" s="574"/>
      <c r="D253" s="394"/>
    </row>
    <row r="254" spans="1:4" x14ac:dyDescent="0.35">
      <c r="A254" s="574"/>
      <c r="B254" s="394"/>
      <c r="C254" s="574"/>
      <c r="D254" s="394"/>
    </row>
    <row r="255" spans="1:4" x14ac:dyDescent="0.35">
      <c r="A255" s="574"/>
      <c r="B255" s="394"/>
      <c r="C255" s="574"/>
      <c r="D255" s="394"/>
    </row>
    <row r="256" spans="1:4" x14ac:dyDescent="0.35">
      <c r="A256" s="574"/>
      <c r="B256" s="394"/>
      <c r="C256" s="574"/>
      <c r="D256" s="394"/>
    </row>
    <row r="257" spans="1:4" x14ac:dyDescent="0.35">
      <c r="A257" s="753"/>
      <c r="B257" s="770"/>
      <c r="C257" s="615"/>
      <c r="D257" s="770"/>
    </row>
    <row r="258" spans="1:4" x14ac:dyDescent="0.35">
      <c r="A258" s="772"/>
      <c r="B258" s="494"/>
      <c r="C258" s="773"/>
      <c r="D258" s="494"/>
    </row>
    <row r="259" spans="1:4" x14ac:dyDescent="0.35">
      <c r="A259" s="574"/>
      <c r="B259" s="394"/>
      <c r="C259" s="574"/>
      <c r="D259" s="394"/>
    </row>
    <row r="260" spans="1:4" x14ac:dyDescent="0.35">
      <c r="A260" s="574"/>
      <c r="B260" s="394"/>
      <c r="C260" s="574"/>
      <c r="D260" s="394"/>
    </row>
    <row r="261" spans="1:4" x14ac:dyDescent="0.35">
      <c r="A261" s="574"/>
      <c r="B261" s="394"/>
      <c r="C261" s="574"/>
      <c r="D261" s="394"/>
    </row>
    <row r="262" spans="1:4" x14ac:dyDescent="0.35">
      <c r="A262" s="574"/>
      <c r="B262" s="394"/>
      <c r="C262" s="574"/>
      <c r="D262" s="394"/>
    </row>
    <row r="263" spans="1:4" x14ac:dyDescent="0.35">
      <c r="A263" s="574"/>
      <c r="B263" s="394"/>
      <c r="C263" s="574"/>
      <c r="D263" s="394"/>
    </row>
    <row r="264" spans="1:4" x14ac:dyDescent="0.35">
      <c r="A264" s="574"/>
      <c r="B264" s="394"/>
      <c r="C264" s="574"/>
      <c r="D264" s="394"/>
    </row>
    <row r="265" spans="1:4" x14ac:dyDescent="0.35">
      <c r="A265" s="574"/>
      <c r="B265" s="394"/>
      <c r="C265" s="574"/>
      <c r="D265" s="394"/>
    </row>
    <row r="266" spans="1:4" x14ac:dyDescent="0.35">
      <c r="A266" s="574"/>
      <c r="B266" s="394"/>
      <c r="C266" s="574"/>
      <c r="D266" s="394"/>
    </row>
    <row r="267" spans="1:4" x14ac:dyDescent="0.35">
      <c r="A267" s="574"/>
      <c r="B267" s="394"/>
      <c r="C267" s="574"/>
      <c r="D267" s="394"/>
    </row>
    <row r="268" spans="1:4" x14ac:dyDescent="0.35">
      <c r="A268" s="574"/>
      <c r="B268" s="394"/>
      <c r="C268" s="574"/>
      <c r="D268" s="394"/>
    </row>
    <row r="269" spans="1:4" x14ac:dyDescent="0.35">
      <c r="A269" s="574"/>
      <c r="B269" s="394"/>
      <c r="C269" s="574"/>
      <c r="D269" s="214"/>
    </row>
    <row r="270" spans="1:4" x14ac:dyDescent="0.35">
      <c r="A270" s="574"/>
      <c r="B270" s="394"/>
      <c r="C270" s="574"/>
      <c r="D270" s="394"/>
    </row>
    <row r="271" spans="1:4" x14ac:dyDescent="0.35">
      <c r="A271" s="574"/>
      <c r="B271" s="394"/>
      <c r="C271" s="574"/>
      <c r="D271" s="394"/>
    </row>
    <row r="272" spans="1:4" x14ac:dyDescent="0.35">
      <c r="A272" s="574"/>
      <c r="B272" s="394"/>
      <c r="C272" s="574"/>
      <c r="D272" s="394"/>
    </row>
    <row r="273" spans="1:4" x14ac:dyDescent="0.35">
      <c r="A273" s="574"/>
      <c r="B273" s="394"/>
      <c r="C273" s="574"/>
      <c r="D273" s="394"/>
    </row>
    <row r="274" spans="1:4" x14ac:dyDescent="0.35">
      <c r="A274" s="574"/>
      <c r="B274" s="394"/>
      <c r="C274" s="574"/>
      <c r="D274" s="394"/>
    </row>
    <row r="275" spans="1:4" x14ac:dyDescent="0.35">
      <c r="A275" s="574"/>
      <c r="B275" s="394"/>
      <c r="C275" s="574"/>
      <c r="D275" s="394"/>
    </row>
    <row r="276" spans="1:4" x14ac:dyDescent="0.35">
      <c r="A276" s="574"/>
      <c r="B276" s="394"/>
      <c r="C276" s="574"/>
      <c r="D276" s="394"/>
    </row>
    <row r="277" spans="1:4" x14ac:dyDescent="0.35">
      <c r="A277" s="574"/>
      <c r="B277" s="394"/>
      <c r="C277" s="574"/>
      <c r="D277" s="394"/>
    </row>
    <row r="278" spans="1:4" x14ac:dyDescent="0.35">
      <c r="A278" s="574"/>
      <c r="B278" s="394"/>
      <c r="C278" s="574"/>
      <c r="D278" s="394"/>
    </row>
    <row r="279" spans="1:4" x14ac:dyDescent="0.35">
      <c r="A279" s="574"/>
      <c r="B279" s="394"/>
      <c r="C279" s="574"/>
      <c r="D279" s="394"/>
    </row>
    <row r="280" spans="1:4" x14ac:dyDescent="0.35">
      <c r="A280" s="574"/>
      <c r="B280" s="394"/>
      <c r="C280" s="574"/>
      <c r="D280" s="394"/>
    </row>
    <row r="281" spans="1:4" x14ac:dyDescent="0.35">
      <c r="A281" s="574"/>
      <c r="B281" s="394"/>
      <c r="C281" s="574"/>
      <c r="D281" s="394"/>
    </row>
    <row r="282" spans="1:4" x14ac:dyDescent="0.35">
      <c r="A282" s="574"/>
      <c r="B282" s="394"/>
      <c r="C282" s="574"/>
      <c r="D282" s="394"/>
    </row>
    <row r="283" spans="1:4" x14ac:dyDescent="0.35">
      <c r="A283" s="574"/>
      <c r="B283" s="394"/>
      <c r="C283" s="574"/>
      <c r="D283" s="394"/>
    </row>
    <row r="284" spans="1:4" x14ac:dyDescent="0.35">
      <c r="A284" s="574"/>
      <c r="B284" s="394"/>
      <c r="C284" s="574"/>
      <c r="D284" s="394"/>
    </row>
    <row r="285" spans="1:4" x14ac:dyDescent="0.35">
      <c r="A285" s="574"/>
      <c r="B285" s="394"/>
      <c r="C285" s="574"/>
      <c r="D285" s="394"/>
    </row>
    <row r="286" spans="1:4" x14ac:dyDescent="0.35">
      <c r="A286" s="574"/>
      <c r="B286" s="394"/>
      <c r="C286" s="574"/>
      <c r="D286" s="394"/>
    </row>
    <row r="287" spans="1:4" x14ac:dyDescent="0.35">
      <c r="A287" s="574"/>
      <c r="B287" s="394"/>
      <c r="C287" s="574"/>
      <c r="D287" s="394"/>
    </row>
    <row r="288" spans="1:4" x14ac:dyDescent="0.35">
      <c r="A288" s="574"/>
      <c r="B288" s="394"/>
      <c r="C288" s="574"/>
      <c r="D288" s="394"/>
    </row>
    <row r="289" spans="1:4" x14ac:dyDescent="0.35">
      <c r="A289" s="574"/>
      <c r="B289" s="394"/>
      <c r="C289" s="574"/>
      <c r="D289" s="394"/>
    </row>
    <row r="290" spans="1:4" x14ac:dyDescent="0.35">
      <c r="A290" s="574"/>
      <c r="B290" s="394"/>
      <c r="C290" s="574"/>
      <c r="D290" s="394"/>
    </row>
    <row r="291" spans="1:4" x14ac:dyDescent="0.35">
      <c r="A291" s="574"/>
      <c r="B291" s="394"/>
      <c r="C291" s="574"/>
      <c r="D291" s="394"/>
    </row>
    <row r="292" spans="1:4" x14ac:dyDescent="0.35">
      <c r="A292" s="574"/>
      <c r="B292" s="394"/>
      <c r="C292" s="574"/>
      <c r="D292" s="394"/>
    </row>
    <row r="293" spans="1:4" x14ac:dyDescent="0.35">
      <c r="A293" s="574"/>
      <c r="B293" s="394"/>
      <c r="C293" s="574"/>
      <c r="D293" s="394"/>
    </row>
    <row r="294" spans="1:4" x14ac:dyDescent="0.35">
      <c r="A294" s="574"/>
      <c r="B294" s="394"/>
      <c r="C294" s="574"/>
      <c r="D294" s="394"/>
    </row>
    <row r="295" spans="1:4" x14ac:dyDescent="0.35">
      <c r="A295" s="574"/>
      <c r="B295" s="394"/>
      <c r="C295" s="574"/>
      <c r="D295" s="394"/>
    </row>
    <row r="296" spans="1:4" x14ac:dyDescent="0.35">
      <c r="A296" s="574"/>
      <c r="B296" s="394"/>
      <c r="C296" s="574"/>
      <c r="D296" s="394"/>
    </row>
    <row r="297" spans="1:4" x14ac:dyDescent="0.35">
      <c r="A297" s="574"/>
      <c r="B297" s="394"/>
      <c r="C297" s="574"/>
      <c r="D297" s="394"/>
    </row>
    <row r="298" spans="1:4" x14ac:dyDescent="0.35">
      <c r="A298" s="574"/>
      <c r="B298" s="394"/>
      <c r="C298" s="574"/>
      <c r="D298" s="394"/>
    </row>
    <row r="299" spans="1:4" x14ac:dyDescent="0.35">
      <c r="A299" s="574"/>
      <c r="B299" s="394"/>
      <c r="C299" s="574"/>
      <c r="D299" s="394"/>
    </row>
    <row r="300" spans="1:4" x14ac:dyDescent="0.35">
      <c r="A300" s="574"/>
      <c r="B300" s="394"/>
      <c r="C300" s="574"/>
      <c r="D300" s="394"/>
    </row>
    <row r="301" spans="1:4" x14ac:dyDescent="0.35">
      <c r="A301" s="574"/>
      <c r="B301" s="394"/>
      <c r="C301" s="574"/>
      <c r="D301" s="394"/>
    </row>
    <row r="302" spans="1:4" x14ac:dyDescent="0.35">
      <c r="A302" s="574"/>
      <c r="B302" s="394"/>
      <c r="C302" s="574"/>
      <c r="D302" s="394"/>
    </row>
    <row r="303" spans="1:4" x14ac:dyDescent="0.35">
      <c r="A303" s="574"/>
      <c r="B303" s="394"/>
      <c r="C303" s="574"/>
      <c r="D303" s="394"/>
    </row>
    <row r="304" spans="1:4" x14ac:dyDescent="0.35">
      <c r="A304" s="574"/>
      <c r="B304" s="394"/>
      <c r="C304" s="574"/>
      <c r="D304" s="394"/>
    </row>
    <row r="305" spans="1:4" x14ac:dyDescent="0.35">
      <c r="A305" s="574"/>
      <c r="B305" s="394"/>
      <c r="C305" s="574"/>
      <c r="D305" s="394"/>
    </row>
    <row r="306" spans="1:4" x14ac:dyDescent="0.35">
      <c r="A306" s="574"/>
      <c r="B306" s="394"/>
      <c r="C306" s="574"/>
      <c r="D306" s="394"/>
    </row>
    <row r="307" spans="1:4" x14ac:dyDescent="0.35">
      <c r="A307" s="753"/>
      <c r="B307" s="770"/>
      <c r="C307" s="615"/>
      <c r="D307" s="770"/>
    </row>
    <row r="308" spans="1:4" x14ac:dyDescent="0.35">
      <c r="A308" s="772"/>
      <c r="B308" s="494"/>
      <c r="C308" s="773"/>
      <c r="D308" s="494"/>
    </row>
    <row r="309" spans="1:4" x14ac:dyDescent="0.35">
      <c r="A309" s="574"/>
      <c r="B309" s="394"/>
      <c r="C309" s="574"/>
      <c r="D309" s="394"/>
    </row>
    <row r="310" spans="1:4" x14ac:dyDescent="0.35">
      <c r="A310" s="574"/>
      <c r="B310" s="394"/>
      <c r="C310" s="574"/>
      <c r="D310" s="394"/>
    </row>
    <row r="311" spans="1:4" x14ac:dyDescent="0.35">
      <c r="A311" s="574"/>
      <c r="B311" s="394"/>
      <c r="C311" s="574"/>
      <c r="D311" s="394"/>
    </row>
    <row r="312" spans="1:4" x14ac:dyDescent="0.35">
      <c r="A312" s="574"/>
      <c r="B312" s="394"/>
      <c r="C312" s="574"/>
      <c r="D312" s="394"/>
    </row>
    <row r="313" spans="1:4" x14ac:dyDescent="0.35">
      <c r="A313" s="574"/>
      <c r="B313" s="394"/>
      <c r="C313" s="574"/>
      <c r="D313" s="394"/>
    </row>
    <row r="314" spans="1:4" x14ac:dyDescent="0.35">
      <c r="A314" s="574"/>
      <c r="B314" s="394"/>
      <c r="C314" s="574"/>
      <c r="D314" s="394"/>
    </row>
    <row r="315" spans="1:4" x14ac:dyDescent="0.35">
      <c r="A315" s="574"/>
      <c r="B315" s="394"/>
      <c r="C315" s="574"/>
      <c r="D315" s="394"/>
    </row>
    <row r="316" spans="1:4" x14ac:dyDescent="0.35">
      <c r="A316" s="574"/>
      <c r="B316" s="394"/>
      <c r="C316" s="574"/>
      <c r="D316" s="394"/>
    </row>
    <row r="317" spans="1:4" x14ac:dyDescent="0.35">
      <c r="A317" s="574"/>
      <c r="B317" s="394"/>
      <c r="C317" s="574"/>
      <c r="D317" s="394"/>
    </row>
    <row r="318" spans="1:4" x14ac:dyDescent="0.35">
      <c r="A318" s="574"/>
      <c r="B318" s="394"/>
      <c r="C318" s="574"/>
      <c r="D318" s="394"/>
    </row>
    <row r="319" spans="1:4" x14ac:dyDescent="0.35">
      <c r="A319" s="574"/>
      <c r="B319" s="394"/>
      <c r="C319" s="574"/>
      <c r="D319" s="214"/>
    </row>
    <row r="320" spans="1:4" x14ac:dyDescent="0.35">
      <c r="A320" s="574"/>
      <c r="B320" s="394"/>
      <c r="C320" s="574"/>
      <c r="D320" s="394"/>
    </row>
    <row r="321" spans="1:4" x14ac:dyDescent="0.35">
      <c r="A321" s="574"/>
      <c r="B321" s="394"/>
      <c r="C321" s="574"/>
      <c r="D321" s="394"/>
    </row>
    <row r="322" spans="1:4" x14ac:dyDescent="0.35">
      <c r="A322" s="574"/>
      <c r="B322" s="394"/>
      <c r="C322" s="574"/>
      <c r="D322" s="394"/>
    </row>
    <row r="323" spans="1:4" x14ac:dyDescent="0.35">
      <c r="A323" s="574"/>
      <c r="B323" s="394"/>
      <c r="C323" s="574"/>
      <c r="D323" s="394"/>
    </row>
    <row r="324" spans="1:4" x14ac:dyDescent="0.35">
      <c r="A324" s="574"/>
      <c r="B324" s="394"/>
      <c r="C324" s="574"/>
      <c r="D324" s="394"/>
    </row>
    <row r="325" spans="1:4" x14ac:dyDescent="0.35">
      <c r="A325" s="574"/>
      <c r="B325" s="394"/>
      <c r="C325" s="574"/>
      <c r="D325" s="394"/>
    </row>
    <row r="326" spans="1:4" x14ac:dyDescent="0.35">
      <c r="A326" s="574"/>
      <c r="B326" s="394"/>
      <c r="C326" s="574"/>
      <c r="D326" s="394"/>
    </row>
    <row r="327" spans="1:4" x14ac:dyDescent="0.35">
      <c r="A327" s="574"/>
      <c r="B327" s="394"/>
      <c r="C327" s="574"/>
      <c r="D327" s="394"/>
    </row>
    <row r="328" spans="1:4" x14ac:dyDescent="0.35">
      <c r="A328" s="574"/>
      <c r="B328" s="394"/>
      <c r="C328" s="574"/>
      <c r="D328" s="394"/>
    </row>
    <row r="329" spans="1:4" x14ac:dyDescent="0.35">
      <c r="A329" s="574"/>
      <c r="B329" s="394"/>
      <c r="C329" s="574"/>
      <c r="D329" s="394"/>
    </row>
    <row r="330" spans="1:4" x14ac:dyDescent="0.35">
      <c r="A330" s="574"/>
      <c r="B330" s="394"/>
      <c r="C330" s="574"/>
      <c r="D330" s="394"/>
    </row>
    <row r="331" spans="1:4" x14ac:dyDescent="0.35">
      <c r="A331" s="574"/>
      <c r="B331" s="394"/>
      <c r="C331" s="574"/>
      <c r="D331" s="394"/>
    </row>
    <row r="332" spans="1:4" x14ac:dyDescent="0.35">
      <c r="A332" s="574"/>
      <c r="B332" s="394"/>
      <c r="C332" s="574"/>
      <c r="D332" s="394"/>
    </row>
    <row r="333" spans="1:4" x14ac:dyDescent="0.35">
      <c r="A333" s="574"/>
      <c r="B333" s="394"/>
      <c r="C333" s="574"/>
      <c r="D333" s="394"/>
    </row>
    <row r="334" spans="1:4" x14ac:dyDescent="0.35">
      <c r="A334" s="574"/>
      <c r="B334" s="394"/>
      <c r="C334" s="574"/>
      <c r="D334" s="394"/>
    </row>
    <row r="335" spans="1:4" x14ac:dyDescent="0.35">
      <c r="A335" s="574"/>
      <c r="B335" s="394"/>
      <c r="C335" s="574"/>
      <c r="D335" s="394"/>
    </row>
    <row r="336" spans="1:4" x14ac:dyDescent="0.35">
      <c r="A336" s="574"/>
      <c r="B336" s="394"/>
      <c r="C336" s="574"/>
      <c r="D336" s="394"/>
    </row>
    <row r="337" spans="1:4" x14ac:dyDescent="0.35">
      <c r="A337" s="574"/>
      <c r="B337" s="394"/>
      <c r="C337" s="574"/>
      <c r="D337" s="394"/>
    </row>
    <row r="338" spans="1:4" x14ac:dyDescent="0.35">
      <c r="A338" s="574"/>
      <c r="B338" s="394"/>
      <c r="C338" s="574"/>
      <c r="D338" s="394"/>
    </row>
    <row r="339" spans="1:4" x14ac:dyDescent="0.35">
      <c r="A339" s="574"/>
      <c r="B339" s="394"/>
      <c r="C339" s="574"/>
      <c r="D339" s="394"/>
    </row>
    <row r="340" spans="1:4" x14ac:dyDescent="0.35">
      <c r="A340" s="574"/>
      <c r="B340" s="394"/>
      <c r="C340" s="574"/>
      <c r="D340" s="394"/>
    </row>
    <row r="341" spans="1:4" x14ac:dyDescent="0.35">
      <c r="A341" s="574"/>
      <c r="B341" s="394"/>
      <c r="C341" s="574"/>
      <c r="D341" s="394"/>
    </row>
    <row r="342" spans="1:4" x14ac:dyDescent="0.35">
      <c r="A342" s="574"/>
      <c r="B342" s="394"/>
      <c r="C342" s="574"/>
      <c r="D342" s="394"/>
    </row>
    <row r="343" spans="1:4" x14ac:dyDescent="0.35">
      <c r="A343" s="574"/>
      <c r="B343" s="394"/>
      <c r="C343" s="574"/>
      <c r="D343" s="394"/>
    </row>
    <row r="344" spans="1:4" x14ac:dyDescent="0.35">
      <c r="A344" s="574"/>
      <c r="B344" s="394"/>
      <c r="C344" s="574"/>
      <c r="D344" s="394"/>
    </row>
    <row r="345" spans="1:4" x14ac:dyDescent="0.35">
      <c r="A345" s="574"/>
      <c r="B345" s="394"/>
      <c r="C345" s="574"/>
      <c r="D345" s="394"/>
    </row>
    <row r="346" spans="1:4" x14ac:dyDescent="0.35">
      <c r="A346" s="574"/>
      <c r="B346" s="394"/>
      <c r="C346" s="574"/>
      <c r="D346" s="394"/>
    </row>
    <row r="347" spans="1:4" x14ac:dyDescent="0.35">
      <c r="A347" s="574"/>
      <c r="B347" s="394"/>
      <c r="C347" s="574"/>
      <c r="D347" s="394"/>
    </row>
    <row r="348" spans="1:4" x14ac:dyDescent="0.35">
      <c r="A348" s="574"/>
      <c r="B348" s="394"/>
      <c r="C348" s="574"/>
      <c r="D348" s="394"/>
    </row>
    <row r="349" spans="1:4" x14ac:dyDescent="0.35">
      <c r="A349" s="574"/>
      <c r="B349" s="394"/>
      <c r="C349" s="574"/>
      <c r="D349" s="394"/>
    </row>
    <row r="350" spans="1:4" x14ac:dyDescent="0.35">
      <c r="A350" s="574"/>
      <c r="B350" s="394"/>
      <c r="C350" s="574"/>
      <c r="D350" s="394"/>
    </row>
    <row r="351" spans="1:4" x14ac:dyDescent="0.35">
      <c r="A351" s="574"/>
      <c r="B351" s="394"/>
      <c r="C351" s="574"/>
      <c r="D351" s="394"/>
    </row>
    <row r="352" spans="1:4" x14ac:dyDescent="0.35">
      <c r="A352" s="574"/>
      <c r="B352" s="394"/>
      <c r="C352" s="574"/>
      <c r="D352" s="394"/>
    </row>
    <row r="353" spans="1:4" x14ac:dyDescent="0.35">
      <c r="A353" s="574"/>
      <c r="B353" s="394"/>
      <c r="C353" s="574"/>
      <c r="D353" s="394"/>
    </row>
    <row r="354" spans="1:4" x14ac:dyDescent="0.35">
      <c r="A354" s="574"/>
      <c r="B354" s="394"/>
      <c r="C354" s="574"/>
      <c r="D354" s="394"/>
    </row>
    <row r="355" spans="1:4" x14ac:dyDescent="0.35">
      <c r="A355" s="574"/>
      <c r="B355" s="394"/>
      <c r="C355" s="574"/>
      <c r="D355" s="394"/>
    </row>
    <row r="356" spans="1:4" x14ac:dyDescent="0.35">
      <c r="A356" s="574"/>
      <c r="B356" s="394"/>
      <c r="C356" s="574"/>
      <c r="D356" s="394"/>
    </row>
    <row r="357" spans="1:4" x14ac:dyDescent="0.35">
      <c r="A357" s="753"/>
      <c r="B357" s="770"/>
      <c r="C357" s="615"/>
      <c r="D357" s="770"/>
    </row>
    <row r="358" spans="1:4" x14ac:dyDescent="0.35">
      <c r="A358" s="772"/>
      <c r="B358" s="494"/>
      <c r="C358" s="773"/>
      <c r="D358" s="494"/>
    </row>
    <row r="359" spans="1:4" x14ac:dyDescent="0.35">
      <c r="A359" s="574"/>
      <c r="B359" s="394"/>
      <c r="C359" s="574"/>
      <c r="D359" s="394"/>
    </row>
    <row r="360" spans="1:4" x14ac:dyDescent="0.35">
      <c r="A360" s="574"/>
      <c r="B360" s="394"/>
      <c r="C360" s="574"/>
      <c r="D360" s="394"/>
    </row>
    <row r="361" spans="1:4" x14ac:dyDescent="0.35">
      <c r="A361" s="574"/>
      <c r="B361" s="394"/>
      <c r="C361" s="574"/>
      <c r="D361" s="394"/>
    </row>
    <row r="362" spans="1:4" x14ac:dyDescent="0.35">
      <c r="A362" s="574"/>
      <c r="B362" s="394"/>
      <c r="C362" s="574"/>
      <c r="D362" s="394"/>
    </row>
    <row r="363" spans="1:4" x14ac:dyDescent="0.35">
      <c r="A363" s="574"/>
      <c r="B363" s="394"/>
      <c r="C363" s="574"/>
      <c r="D363" s="394"/>
    </row>
    <row r="364" spans="1:4" x14ac:dyDescent="0.35">
      <c r="A364" s="574"/>
      <c r="B364" s="394"/>
      <c r="C364" s="574"/>
      <c r="D364" s="394"/>
    </row>
    <row r="365" spans="1:4" x14ac:dyDescent="0.35">
      <c r="A365" s="574"/>
      <c r="B365" s="394"/>
      <c r="C365" s="574"/>
      <c r="D365" s="394"/>
    </row>
    <row r="366" spans="1:4" x14ac:dyDescent="0.35">
      <c r="A366" s="574"/>
      <c r="B366" s="394"/>
      <c r="C366" s="574"/>
      <c r="D366" s="394"/>
    </row>
    <row r="367" spans="1:4" x14ac:dyDescent="0.35">
      <c r="A367" s="574"/>
      <c r="B367" s="394"/>
      <c r="C367" s="574"/>
      <c r="D367" s="394"/>
    </row>
    <row r="368" spans="1:4" x14ac:dyDescent="0.35">
      <c r="A368" s="574"/>
      <c r="B368" s="394"/>
      <c r="C368" s="574"/>
      <c r="D368" s="394"/>
    </row>
    <row r="369" spans="1:4" x14ac:dyDescent="0.35">
      <c r="A369" s="574"/>
      <c r="B369" s="394"/>
      <c r="C369" s="574"/>
      <c r="D369" s="214"/>
    </row>
    <row r="370" spans="1:4" x14ac:dyDescent="0.35">
      <c r="A370" s="574"/>
      <c r="B370" s="394"/>
      <c r="C370" s="574"/>
      <c r="D370" s="394"/>
    </row>
    <row r="371" spans="1:4" x14ac:dyDescent="0.35">
      <c r="A371" s="574"/>
      <c r="B371" s="394"/>
      <c r="C371" s="574"/>
      <c r="D371" s="394"/>
    </row>
    <row r="372" spans="1:4" x14ac:dyDescent="0.35">
      <c r="A372" s="574"/>
      <c r="B372" s="394"/>
      <c r="C372" s="574"/>
      <c r="D372" s="394"/>
    </row>
    <row r="373" spans="1:4" x14ac:dyDescent="0.35">
      <c r="A373" s="574"/>
      <c r="B373" s="394"/>
      <c r="C373" s="574"/>
      <c r="D373" s="394"/>
    </row>
    <row r="374" spans="1:4" x14ac:dyDescent="0.35">
      <c r="A374" s="574"/>
      <c r="B374" s="394"/>
      <c r="C374" s="574"/>
      <c r="D374" s="394"/>
    </row>
    <row r="375" spans="1:4" x14ac:dyDescent="0.35">
      <c r="A375" s="574"/>
      <c r="B375" s="394"/>
      <c r="C375" s="574"/>
      <c r="D375" s="394"/>
    </row>
    <row r="376" spans="1:4" x14ac:dyDescent="0.35">
      <c r="A376" s="574"/>
      <c r="B376" s="394"/>
      <c r="C376" s="574"/>
      <c r="D376" s="394"/>
    </row>
    <row r="377" spans="1:4" x14ac:dyDescent="0.35">
      <c r="A377" s="574"/>
      <c r="B377" s="394"/>
      <c r="C377" s="574"/>
      <c r="D377" s="394"/>
    </row>
    <row r="378" spans="1:4" x14ac:dyDescent="0.35">
      <c r="A378" s="574"/>
      <c r="B378" s="394"/>
      <c r="C378" s="574"/>
      <c r="D378" s="394"/>
    </row>
    <row r="379" spans="1:4" x14ac:dyDescent="0.35">
      <c r="A379" s="574"/>
      <c r="B379" s="394"/>
      <c r="C379" s="574"/>
      <c r="D379" s="394"/>
    </row>
    <row r="380" spans="1:4" x14ac:dyDescent="0.35">
      <c r="A380" s="574"/>
      <c r="B380" s="394"/>
      <c r="C380" s="574"/>
      <c r="D380" s="394"/>
    </row>
    <row r="381" spans="1:4" x14ac:dyDescent="0.35">
      <c r="A381" s="574"/>
      <c r="B381" s="394"/>
      <c r="C381" s="574"/>
      <c r="D381" s="394"/>
    </row>
    <row r="382" spans="1:4" x14ac:dyDescent="0.35">
      <c r="A382" s="574"/>
      <c r="B382" s="394"/>
      <c r="C382" s="574"/>
      <c r="D382" s="394"/>
    </row>
    <row r="383" spans="1:4" x14ac:dyDescent="0.35">
      <c r="A383" s="574"/>
      <c r="B383" s="394"/>
      <c r="C383" s="574"/>
      <c r="D383" s="394"/>
    </row>
    <row r="384" spans="1:4" x14ac:dyDescent="0.35">
      <c r="A384" s="574"/>
      <c r="B384" s="394"/>
      <c r="C384" s="574"/>
      <c r="D384" s="394"/>
    </row>
    <row r="385" spans="1:4" x14ac:dyDescent="0.35">
      <c r="A385" s="574"/>
      <c r="B385" s="394"/>
      <c r="C385" s="574"/>
      <c r="D385" s="394"/>
    </row>
    <row r="386" spans="1:4" x14ac:dyDescent="0.35">
      <c r="A386" s="574"/>
      <c r="B386" s="394"/>
      <c r="C386" s="574"/>
      <c r="D386" s="394"/>
    </row>
    <row r="387" spans="1:4" x14ac:dyDescent="0.35">
      <c r="A387" s="574"/>
      <c r="B387" s="394"/>
      <c r="C387" s="574"/>
      <c r="D387" s="394"/>
    </row>
    <row r="388" spans="1:4" x14ac:dyDescent="0.35">
      <c r="A388" s="574"/>
      <c r="B388" s="394"/>
      <c r="C388" s="574"/>
      <c r="D388" s="394"/>
    </row>
    <row r="389" spans="1:4" x14ac:dyDescent="0.35">
      <c r="A389" s="574"/>
      <c r="B389" s="394"/>
      <c r="C389" s="574"/>
      <c r="D389" s="394"/>
    </row>
    <row r="390" spans="1:4" x14ac:dyDescent="0.35">
      <c r="A390" s="574"/>
      <c r="B390" s="394"/>
      <c r="C390" s="574"/>
      <c r="D390" s="394"/>
    </row>
    <row r="391" spans="1:4" x14ac:dyDescent="0.35">
      <c r="A391" s="574"/>
      <c r="B391" s="394"/>
      <c r="C391" s="574"/>
      <c r="D391" s="394"/>
    </row>
    <row r="392" spans="1:4" x14ac:dyDescent="0.35">
      <c r="A392" s="574"/>
      <c r="B392" s="394"/>
      <c r="C392" s="574"/>
      <c r="D392" s="394"/>
    </row>
    <row r="393" spans="1:4" x14ac:dyDescent="0.35">
      <c r="A393" s="574"/>
      <c r="B393" s="394"/>
      <c r="C393" s="574"/>
      <c r="D393" s="394"/>
    </row>
    <row r="394" spans="1:4" x14ac:dyDescent="0.35">
      <c r="A394" s="574"/>
      <c r="B394" s="394"/>
      <c r="C394" s="574"/>
      <c r="D394" s="394"/>
    </row>
    <row r="395" spans="1:4" x14ac:dyDescent="0.35">
      <c r="A395" s="574"/>
      <c r="B395" s="394"/>
      <c r="C395" s="574"/>
      <c r="D395" s="394"/>
    </row>
    <row r="396" spans="1:4" x14ac:dyDescent="0.35">
      <c r="A396" s="574"/>
      <c r="B396" s="394"/>
      <c r="C396" s="574"/>
      <c r="D396" s="394"/>
    </row>
    <row r="397" spans="1:4" x14ac:dyDescent="0.35">
      <c r="A397" s="574"/>
      <c r="B397" s="394"/>
      <c r="C397" s="574"/>
      <c r="D397" s="394"/>
    </row>
    <row r="398" spans="1:4" x14ac:dyDescent="0.35">
      <c r="A398" s="574"/>
      <c r="B398" s="394"/>
      <c r="C398" s="574"/>
      <c r="D398" s="394"/>
    </row>
    <row r="399" spans="1:4" x14ac:dyDescent="0.35">
      <c r="A399" s="574"/>
      <c r="B399" s="394"/>
      <c r="C399" s="574"/>
      <c r="D399" s="394"/>
    </row>
    <row r="400" spans="1:4" x14ac:dyDescent="0.35">
      <c r="A400" s="574"/>
      <c r="B400" s="394"/>
      <c r="C400" s="574"/>
      <c r="D400" s="394"/>
    </row>
    <row r="401" spans="1:4" x14ac:dyDescent="0.35">
      <c r="A401" s="574"/>
      <c r="B401" s="394"/>
      <c r="C401" s="574"/>
      <c r="D401" s="394"/>
    </row>
    <row r="402" spans="1:4" x14ac:dyDescent="0.35">
      <c r="A402" s="574"/>
      <c r="B402" s="394"/>
      <c r="C402" s="574"/>
      <c r="D402" s="394"/>
    </row>
    <row r="403" spans="1:4" x14ac:dyDescent="0.35">
      <c r="A403" s="574"/>
      <c r="B403" s="394"/>
      <c r="C403" s="574"/>
      <c r="D403" s="394"/>
    </row>
    <row r="404" spans="1:4" x14ac:dyDescent="0.35">
      <c r="A404" s="574"/>
      <c r="B404" s="394"/>
      <c r="C404" s="574"/>
      <c r="D404" s="394"/>
    </row>
    <row r="405" spans="1:4" x14ac:dyDescent="0.35">
      <c r="A405" s="574"/>
      <c r="B405" s="394"/>
      <c r="C405" s="574"/>
      <c r="D405" s="394"/>
    </row>
    <row r="406" spans="1:4" x14ac:dyDescent="0.35">
      <c r="A406" s="574"/>
      <c r="B406" s="394"/>
      <c r="C406" s="574"/>
      <c r="D406" s="394"/>
    </row>
    <row r="407" spans="1:4" x14ac:dyDescent="0.35">
      <c r="A407" s="753"/>
      <c r="B407" s="770"/>
      <c r="C407" s="615"/>
      <c r="D407" s="770"/>
    </row>
    <row r="408" spans="1:4" x14ac:dyDescent="0.35">
      <c r="A408" s="772"/>
      <c r="B408" s="494"/>
      <c r="C408" s="773"/>
      <c r="D408" s="494"/>
    </row>
    <row r="409" spans="1:4" x14ac:dyDescent="0.35">
      <c r="A409" s="574"/>
      <c r="B409" s="394"/>
      <c r="C409" s="574"/>
      <c r="D409" s="394"/>
    </row>
    <row r="410" spans="1:4" x14ac:dyDescent="0.35">
      <c r="A410" s="574"/>
      <c r="B410" s="394"/>
      <c r="C410" s="574"/>
      <c r="D410" s="394"/>
    </row>
    <row r="411" spans="1:4" x14ac:dyDescent="0.35">
      <c r="A411" s="574"/>
      <c r="B411" s="394"/>
      <c r="C411" s="574"/>
      <c r="D411" s="394"/>
    </row>
    <row r="412" spans="1:4" x14ac:dyDescent="0.35">
      <c r="A412" s="574"/>
      <c r="B412" s="394"/>
      <c r="C412" s="574"/>
      <c r="D412" s="394"/>
    </row>
    <row r="413" spans="1:4" x14ac:dyDescent="0.35">
      <c r="A413" s="574"/>
      <c r="B413" s="394"/>
      <c r="C413" s="574"/>
      <c r="D413" s="394"/>
    </row>
    <row r="414" spans="1:4" x14ac:dyDescent="0.35">
      <c r="A414" s="574"/>
      <c r="B414" s="394"/>
      <c r="C414" s="574"/>
      <c r="D414" s="394"/>
    </row>
    <row r="415" spans="1:4" x14ac:dyDescent="0.35">
      <c r="A415" s="574"/>
      <c r="B415" s="394"/>
      <c r="C415" s="574"/>
      <c r="D415" s="394"/>
    </row>
    <row r="416" spans="1:4" x14ac:dyDescent="0.35">
      <c r="A416" s="574"/>
      <c r="B416" s="394"/>
      <c r="C416" s="574"/>
      <c r="D416" s="394"/>
    </row>
    <row r="417" spans="1:4" x14ac:dyDescent="0.35">
      <c r="A417" s="574"/>
      <c r="B417" s="394"/>
      <c r="C417" s="574"/>
      <c r="D417" s="394"/>
    </row>
    <row r="418" spans="1:4" x14ac:dyDescent="0.35">
      <c r="A418" s="574"/>
      <c r="B418" s="394"/>
      <c r="C418" s="574"/>
      <c r="D418" s="394"/>
    </row>
    <row r="419" spans="1:4" x14ac:dyDescent="0.35">
      <c r="A419" s="574"/>
      <c r="B419" s="394"/>
      <c r="C419" s="574"/>
      <c r="D419" s="214"/>
    </row>
    <row r="420" spans="1:4" x14ac:dyDescent="0.35">
      <c r="A420" s="574"/>
      <c r="B420" s="394"/>
      <c r="C420" s="574"/>
      <c r="D420" s="394"/>
    </row>
    <row r="421" spans="1:4" x14ac:dyDescent="0.35">
      <c r="A421" s="574"/>
      <c r="B421" s="394"/>
      <c r="C421" s="574"/>
      <c r="D421" s="394"/>
    </row>
    <row r="422" spans="1:4" x14ac:dyDescent="0.35">
      <c r="A422" s="574"/>
      <c r="B422" s="394"/>
      <c r="C422" s="574"/>
      <c r="D422" s="394"/>
    </row>
    <row r="423" spans="1:4" x14ac:dyDescent="0.35">
      <c r="A423" s="574"/>
      <c r="B423" s="394"/>
      <c r="C423" s="574"/>
      <c r="D423" s="394"/>
    </row>
    <row r="424" spans="1:4" x14ac:dyDescent="0.35">
      <c r="A424" s="574"/>
      <c r="B424" s="394"/>
      <c r="C424" s="574"/>
      <c r="D424" s="394"/>
    </row>
    <row r="425" spans="1:4" x14ac:dyDescent="0.35">
      <c r="A425" s="574"/>
      <c r="B425" s="394"/>
      <c r="C425" s="574"/>
      <c r="D425" s="394"/>
    </row>
    <row r="426" spans="1:4" x14ac:dyDescent="0.35">
      <c r="A426" s="574"/>
      <c r="B426" s="394"/>
      <c r="C426" s="574"/>
      <c r="D426" s="394"/>
    </row>
    <row r="427" spans="1:4" x14ac:dyDescent="0.35">
      <c r="A427" s="574"/>
      <c r="B427" s="394"/>
      <c r="C427" s="574"/>
      <c r="D427" s="394"/>
    </row>
    <row r="428" spans="1:4" x14ac:dyDescent="0.35">
      <c r="A428" s="574"/>
      <c r="B428" s="394"/>
      <c r="C428" s="574"/>
      <c r="D428" s="394"/>
    </row>
    <row r="429" spans="1:4" x14ac:dyDescent="0.35">
      <c r="A429" s="574"/>
      <c r="B429" s="394"/>
      <c r="C429" s="574"/>
      <c r="D429" s="394"/>
    </row>
    <row r="430" spans="1:4" x14ac:dyDescent="0.35">
      <c r="A430" s="574"/>
      <c r="B430" s="394"/>
      <c r="C430" s="574"/>
      <c r="D430" s="394"/>
    </row>
    <row r="431" spans="1:4" x14ac:dyDescent="0.35">
      <c r="A431" s="574"/>
      <c r="B431" s="394"/>
      <c r="C431" s="574"/>
      <c r="D431" s="394"/>
    </row>
    <row r="432" spans="1:4" x14ac:dyDescent="0.35">
      <c r="A432" s="574"/>
      <c r="B432" s="394"/>
      <c r="C432" s="574"/>
      <c r="D432" s="394"/>
    </row>
    <row r="433" spans="1:4" x14ac:dyDescent="0.35">
      <c r="A433" s="574"/>
      <c r="B433" s="394"/>
      <c r="C433" s="574"/>
      <c r="D433" s="394"/>
    </row>
    <row r="434" spans="1:4" x14ac:dyDescent="0.35">
      <c r="A434" s="574"/>
      <c r="B434" s="394"/>
      <c r="C434" s="574"/>
      <c r="D434" s="394"/>
    </row>
    <row r="435" spans="1:4" x14ac:dyDescent="0.35">
      <c r="A435" s="574"/>
      <c r="B435" s="394"/>
      <c r="C435" s="574"/>
      <c r="D435" s="394"/>
    </row>
    <row r="436" spans="1:4" x14ac:dyDescent="0.35">
      <c r="A436" s="574"/>
      <c r="B436" s="394"/>
      <c r="C436" s="574"/>
      <c r="D436" s="394"/>
    </row>
    <row r="437" spans="1:4" x14ac:dyDescent="0.35">
      <c r="A437" s="574"/>
      <c r="B437" s="394"/>
      <c r="C437" s="574"/>
      <c r="D437" s="394"/>
    </row>
    <row r="438" spans="1:4" x14ac:dyDescent="0.35">
      <c r="A438" s="574"/>
      <c r="B438" s="394"/>
      <c r="C438" s="574"/>
      <c r="D438" s="394"/>
    </row>
    <row r="439" spans="1:4" x14ac:dyDescent="0.35">
      <c r="A439" s="574"/>
      <c r="B439" s="394"/>
      <c r="C439" s="574"/>
      <c r="D439" s="394"/>
    </row>
    <row r="440" spans="1:4" x14ac:dyDescent="0.35">
      <c r="A440" s="574"/>
      <c r="B440" s="394"/>
      <c r="C440" s="574"/>
      <c r="D440" s="394"/>
    </row>
    <row r="441" spans="1:4" x14ac:dyDescent="0.35">
      <c r="A441" s="574"/>
      <c r="B441" s="394"/>
      <c r="C441" s="574"/>
      <c r="D441" s="394"/>
    </row>
    <row r="442" spans="1:4" x14ac:dyDescent="0.35">
      <c r="A442" s="574"/>
      <c r="B442" s="394"/>
      <c r="C442" s="574"/>
      <c r="D442" s="394"/>
    </row>
    <row r="443" spans="1:4" x14ac:dyDescent="0.35">
      <c r="A443" s="574"/>
      <c r="B443" s="394"/>
      <c r="C443" s="574"/>
      <c r="D443" s="394"/>
    </row>
    <row r="444" spans="1:4" x14ac:dyDescent="0.35">
      <c r="A444" s="574"/>
      <c r="B444" s="394"/>
      <c r="C444" s="574"/>
      <c r="D444" s="394"/>
    </row>
    <row r="445" spans="1:4" x14ac:dyDescent="0.35">
      <c r="A445" s="574"/>
      <c r="B445" s="394"/>
      <c r="C445" s="574"/>
      <c r="D445" s="394"/>
    </row>
    <row r="446" spans="1:4" x14ac:dyDescent="0.35">
      <c r="A446" s="574"/>
      <c r="B446" s="394"/>
      <c r="C446" s="574"/>
      <c r="D446" s="394"/>
    </row>
    <row r="447" spans="1:4" x14ac:dyDescent="0.35">
      <c r="A447" s="574"/>
      <c r="B447" s="394"/>
      <c r="C447" s="574"/>
      <c r="D447" s="394"/>
    </row>
    <row r="448" spans="1:4" x14ac:dyDescent="0.35">
      <c r="A448" s="574"/>
      <c r="B448" s="394"/>
      <c r="C448" s="574"/>
      <c r="D448" s="394"/>
    </row>
    <row r="449" spans="1:4" x14ac:dyDescent="0.35">
      <c r="A449" s="574"/>
      <c r="B449" s="394"/>
      <c r="C449" s="574"/>
      <c r="D449" s="394"/>
    </row>
    <row r="450" spans="1:4" x14ac:dyDescent="0.35">
      <c r="A450" s="574"/>
      <c r="B450" s="394"/>
      <c r="C450" s="574"/>
      <c r="D450" s="394"/>
    </row>
    <row r="451" spans="1:4" x14ac:dyDescent="0.35">
      <c r="A451" s="574"/>
      <c r="B451" s="394"/>
      <c r="C451" s="574"/>
      <c r="D451" s="394"/>
    </row>
    <row r="452" spans="1:4" x14ac:dyDescent="0.35">
      <c r="A452" s="574"/>
      <c r="B452" s="394"/>
      <c r="C452" s="574"/>
      <c r="D452" s="394"/>
    </row>
    <row r="453" spans="1:4" x14ac:dyDescent="0.35">
      <c r="A453" s="574"/>
      <c r="B453" s="394"/>
      <c r="C453" s="574"/>
      <c r="D453" s="394"/>
    </row>
    <row r="454" spans="1:4" x14ac:dyDescent="0.35">
      <c r="A454" s="574"/>
      <c r="B454" s="394"/>
      <c r="C454" s="574"/>
      <c r="D454" s="394"/>
    </row>
    <row r="455" spans="1:4" x14ac:dyDescent="0.35">
      <c r="A455" s="574"/>
      <c r="B455" s="394"/>
      <c r="C455" s="574"/>
      <c r="D455" s="394"/>
    </row>
    <row r="456" spans="1:4" x14ac:dyDescent="0.35">
      <c r="A456" s="574"/>
      <c r="B456" s="394"/>
      <c r="C456" s="574"/>
      <c r="D456" s="394"/>
    </row>
    <row r="457" spans="1:4" x14ac:dyDescent="0.35">
      <c r="A457" s="753"/>
      <c r="B457" s="770"/>
      <c r="C457" s="615"/>
      <c r="D457" s="770"/>
    </row>
    <row r="458" spans="1:4" x14ac:dyDescent="0.35">
      <c r="A458" s="214"/>
      <c r="B458" s="214"/>
      <c r="C458" s="214"/>
      <c r="D458" s="214"/>
    </row>
    <row r="459" spans="1:4" x14ac:dyDescent="0.35">
      <c r="A459" s="214"/>
      <c r="B459" s="214"/>
      <c r="C459" s="214"/>
      <c r="D459" s="214"/>
    </row>
    <row r="460" spans="1:4" x14ac:dyDescent="0.35">
      <c r="A460" s="214"/>
      <c r="B460" s="214"/>
      <c r="C460" s="214"/>
      <c r="D460" s="214"/>
    </row>
    <row r="461" spans="1:4" x14ac:dyDescent="0.35">
      <c r="A461" s="214"/>
      <c r="B461" s="214"/>
      <c r="C461" s="214"/>
      <c r="D461" s="214"/>
    </row>
    <row r="462" spans="1:4" x14ac:dyDescent="0.35">
      <c r="A462" s="214"/>
      <c r="B462" s="214"/>
      <c r="C462" s="214"/>
      <c r="D462" s="214"/>
    </row>
    <row r="463" spans="1:4" x14ac:dyDescent="0.35">
      <c r="A463" s="214"/>
      <c r="B463" s="214"/>
      <c r="C463" s="214"/>
      <c r="D463" s="214"/>
    </row>
    <row r="464" spans="1:4" x14ac:dyDescent="0.35">
      <c r="A464" s="214"/>
      <c r="B464" s="214"/>
      <c r="C464" s="214"/>
      <c r="D464" s="214"/>
    </row>
    <row r="465" spans="1:4" x14ac:dyDescent="0.35">
      <c r="A465" s="214"/>
      <c r="B465" s="214"/>
      <c r="C465" s="214"/>
      <c r="D465" s="214"/>
    </row>
    <row r="466" spans="1:4" x14ac:dyDescent="0.35">
      <c r="A466" s="214"/>
      <c r="B466" s="214"/>
      <c r="C466" s="214"/>
      <c r="D466" s="214"/>
    </row>
    <row r="467" spans="1:4" x14ac:dyDescent="0.35">
      <c r="A467" s="214"/>
      <c r="B467" s="214"/>
      <c r="C467" s="214"/>
      <c r="D467" s="214"/>
    </row>
    <row r="468" spans="1:4" x14ac:dyDescent="0.35">
      <c r="A468" s="214"/>
      <c r="B468" s="214"/>
      <c r="C468" s="214"/>
      <c r="D468" s="214"/>
    </row>
    <row r="469" spans="1:4" x14ac:dyDescent="0.35">
      <c r="A469" s="214"/>
      <c r="B469" s="214"/>
      <c r="C469" s="214"/>
      <c r="D469" s="214"/>
    </row>
    <row r="470" spans="1:4" x14ac:dyDescent="0.35">
      <c r="A470" s="214"/>
      <c r="B470" s="214"/>
      <c r="C470" s="214"/>
      <c r="D470" s="214"/>
    </row>
    <row r="471" spans="1:4" x14ac:dyDescent="0.35">
      <c r="A471" s="214"/>
      <c r="B471" s="214"/>
      <c r="C471" s="214"/>
      <c r="D471" s="214"/>
    </row>
    <row r="472" spans="1:4" x14ac:dyDescent="0.35">
      <c r="A472" s="214"/>
      <c r="B472" s="214"/>
      <c r="C472" s="214"/>
      <c r="D472" s="214"/>
    </row>
    <row r="473" spans="1:4" x14ac:dyDescent="0.35">
      <c r="A473" s="214"/>
      <c r="B473" s="214"/>
      <c r="C473" s="214"/>
      <c r="D473" s="214"/>
    </row>
    <row r="474" spans="1:4" x14ac:dyDescent="0.35">
      <c r="A474" s="214"/>
      <c r="B474" s="214"/>
      <c r="C474" s="214"/>
      <c r="D474" s="214"/>
    </row>
    <row r="475" spans="1:4" x14ac:dyDescent="0.35">
      <c r="A475" s="214"/>
      <c r="B475" s="214"/>
      <c r="C475" s="214"/>
      <c r="D475" s="214"/>
    </row>
    <row r="476" spans="1:4" x14ac:dyDescent="0.35">
      <c r="A476" s="214"/>
      <c r="B476" s="214"/>
      <c r="C476" s="214"/>
      <c r="D476" s="214"/>
    </row>
    <row r="477" spans="1:4" x14ac:dyDescent="0.35">
      <c r="A477" s="214"/>
      <c r="B477" s="214"/>
      <c r="C477" s="214"/>
      <c r="D477" s="214"/>
    </row>
    <row r="478" spans="1:4" x14ac:dyDescent="0.35">
      <c r="A478" s="214"/>
      <c r="B478" s="214"/>
      <c r="C478" s="214"/>
      <c r="D478" s="214"/>
    </row>
    <row r="479" spans="1:4" x14ac:dyDescent="0.35">
      <c r="A479" s="214"/>
      <c r="B479" s="214"/>
      <c r="C479" s="214"/>
      <c r="D479" s="214"/>
    </row>
    <row r="480" spans="1:4" x14ac:dyDescent="0.35">
      <c r="A480" s="214"/>
      <c r="B480" s="214"/>
      <c r="C480" s="214"/>
      <c r="D480" s="214"/>
    </row>
    <row r="481" spans="1:4" x14ac:dyDescent="0.35">
      <c r="A481" s="214"/>
      <c r="B481" s="214"/>
      <c r="C481" s="214"/>
      <c r="D481" s="214"/>
    </row>
    <row r="482" spans="1:4" x14ac:dyDescent="0.35">
      <c r="A482" s="214"/>
      <c r="B482" s="214"/>
      <c r="C482" s="214"/>
      <c r="D482" s="214"/>
    </row>
    <row r="483" spans="1:4" x14ac:dyDescent="0.35">
      <c r="A483" s="214"/>
      <c r="B483" s="214"/>
      <c r="C483" s="214"/>
      <c r="D483" s="214"/>
    </row>
    <row r="484" spans="1:4" x14ac:dyDescent="0.35">
      <c r="A484" s="214"/>
      <c r="B484" s="214"/>
      <c r="C484" s="214"/>
      <c r="D484" s="214"/>
    </row>
    <row r="485" spans="1:4" x14ac:dyDescent="0.35">
      <c r="A485" s="214"/>
      <c r="B485" s="214"/>
      <c r="C485" s="214"/>
      <c r="D485" s="214"/>
    </row>
    <row r="486" spans="1:4" x14ac:dyDescent="0.35">
      <c r="A486" s="214"/>
      <c r="B486" s="214"/>
      <c r="C486" s="214"/>
      <c r="D486" s="214"/>
    </row>
    <row r="487" spans="1:4" x14ac:dyDescent="0.35">
      <c r="A487" s="214"/>
      <c r="B487" s="214"/>
      <c r="C487" s="214"/>
      <c r="D487" s="214"/>
    </row>
    <row r="488" spans="1:4" x14ac:dyDescent="0.35">
      <c r="A488" s="214"/>
      <c r="B488" s="214"/>
      <c r="C488" s="214"/>
      <c r="D488" s="214"/>
    </row>
    <row r="489" spans="1:4" x14ac:dyDescent="0.35">
      <c r="A489" s="214"/>
      <c r="B489" s="214"/>
      <c r="C489" s="214"/>
      <c r="D489" s="214"/>
    </row>
    <row r="490" spans="1:4" x14ac:dyDescent="0.35">
      <c r="A490" s="214"/>
      <c r="B490" s="214"/>
      <c r="C490" s="214"/>
      <c r="D490" s="214"/>
    </row>
    <row r="491" spans="1:4" x14ac:dyDescent="0.35">
      <c r="A491" s="214"/>
      <c r="B491" s="214"/>
      <c r="C491" s="214"/>
      <c r="D491" s="214"/>
    </row>
    <row r="492" spans="1:4" x14ac:dyDescent="0.35">
      <c r="A492" s="214"/>
      <c r="B492" s="214"/>
      <c r="C492" s="214"/>
      <c r="D492" s="214"/>
    </row>
    <row r="493" spans="1:4" x14ac:dyDescent="0.35">
      <c r="A493" s="214"/>
      <c r="B493" s="214"/>
      <c r="C493" s="214"/>
      <c r="D493" s="214"/>
    </row>
    <row r="494" spans="1:4" x14ac:dyDescent="0.35">
      <c r="A494" s="214"/>
      <c r="B494" s="214"/>
      <c r="C494" s="214"/>
      <c r="D494" s="214"/>
    </row>
    <row r="495" spans="1:4" x14ac:dyDescent="0.35">
      <c r="A495" s="214"/>
      <c r="B495" s="214"/>
      <c r="C495" s="214"/>
      <c r="D495" s="214"/>
    </row>
    <row r="496" spans="1:4" x14ac:dyDescent="0.35">
      <c r="A496" s="214"/>
      <c r="B496" s="214"/>
      <c r="C496" s="214"/>
      <c r="D496" s="214"/>
    </row>
    <row r="497" spans="1:4" x14ac:dyDescent="0.35">
      <c r="A497" s="214"/>
      <c r="B497" s="214"/>
      <c r="C497" s="214"/>
      <c r="D497" s="214"/>
    </row>
    <row r="498" spans="1:4" x14ac:dyDescent="0.35">
      <c r="A498" s="214"/>
      <c r="B498" s="214"/>
      <c r="C498" s="214"/>
      <c r="D498" s="214"/>
    </row>
    <row r="499" spans="1:4" x14ac:dyDescent="0.35">
      <c r="A499" s="214"/>
      <c r="B499" s="214"/>
      <c r="C499" s="214"/>
      <c r="D499" s="214"/>
    </row>
    <row r="500" spans="1:4" x14ac:dyDescent="0.35">
      <c r="A500" s="214"/>
      <c r="B500" s="214"/>
      <c r="C500" s="214"/>
      <c r="D500" s="214"/>
    </row>
    <row r="501" spans="1:4" x14ac:dyDescent="0.35">
      <c r="A501" s="214"/>
      <c r="B501" s="214"/>
      <c r="C501" s="214"/>
      <c r="D501" s="214"/>
    </row>
    <row r="502" spans="1:4" x14ac:dyDescent="0.35">
      <c r="A502" s="214"/>
      <c r="B502" s="214"/>
      <c r="C502" s="214"/>
      <c r="D502" s="214"/>
    </row>
    <row r="503" spans="1:4" x14ac:dyDescent="0.35">
      <c r="A503" s="214"/>
      <c r="B503" s="214"/>
      <c r="C503" s="214"/>
      <c r="D503" s="214"/>
    </row>
    <row r="504" spans="1:4" x14ac:dyDescent="0.35">
      <c r="A504" s="214"/>
      <c r="B504" s="214"/>
      <c r="C504" s="214"/>
      <c r="D504" s="214"/>
    </row>
    <row r="505" spans="1:4" x14ac:dyDescent="0.35">
      <c r="A505" s="214"/>
      <c r="B505" s="214"/>
      <c r="C505" s="214"/>
      <c r="D505" s="214"/>
    </row>
    <row r="506" spans="1:4" x14ac:dyDescent="0.35">
      <c r="A506" s="214"/>
      <c r="B506" s="214"/>
      <c r="C506" s="214"/>
      <c r="D506" s="214"/>
    </row>
    <row r="507" spans="1:4" x14ac:dyDescent="0.35">
      <c r="A507" s="214"/>
      <c r="B507" s="214"/>
      <c r="C507" s="214"/>
      <c r="D507" s="214"/>
    </row>
    <row r="508" spans="1:4" x14ac:dyDescent="0.35">
      <c r="A508" s="214"/>
      <c r="B508" s="214"/>
      <c r="C508" s="214"/>
      <c r="D508" s="214"/>
    </row>
    <row r="509" spans="1:4" x14ac:dyDescent="0.35">
      <c r="A509" s="214"/>
      <c r="B509" s="214"/>
      <c r="C509" s="214"/>
      <c r="D509" s="214"/>
    </row>
    <row r="510" spans="1:4" x14ac:dyDescent="0.35">
      <c r="A510" s="214"/>
      <c r="B510" s="214"/>
      <c r="C510" s="214"/>
      <c r="D510" s="214"/>
    </row>
    <row r="511" spans="1:4" x14ac:dyDescent="0.35">
      <c r="A511" s="214"/>
      <c r="B511" s="214"/>
      <c r="C511" s="214"/>
      <c r="D511" s="214"/>
    </row>
    <row r="512" spans="1:4" x14ac:dyDescent="0.35">
      <c r="A512" s="214"/>
      <c r="B512" s="214"/>
      <c r="C512" s="214"/>
      <c r="D512" s="214"/>
    </row>
    <row r="513" spans="1:4" x14ac:dyDescent="0.35">
      <c r="A513" s="214"/>
      <c r="B513" s="214"/>
      <c r="C513" s="214"/>
      <c r="D513" s="214"/>
    </row>
    <row r="514" spans="1:4" x14ac:dyDescent="0.35">
      <c r="A514" s="214"/>
      <c r="B514" s="214"/>
      <c r="C514" s="214"/>
      <c r="D514" s="214"/>
    </row>
    <row r="515" spans="1:4" x14ac:dyDescent="0.35">
      <c r="A515" s="214"/>
      <c r="B515" s="214"/>
      <c r="C515" s="214"/>
      <c r="D515" s="214"/>
    </row>
    <row r="516" spans="1:4" x14ac:dyDescent="0.35">
      <c r="A516" s="214"/>
      <c r="B516" s="214"/>
      <c r="C516" s="214"/>
      <c r="D516" s="214"/>
    </row>
    <row r="517" spans="1:4" x14ac:dyDescent="0.35">
      <c r="A517" s="214"/>
      <c r="B517" s="214"/>
      <c r="C517" s="214"/>
      <c r="D517" s="214"/>
    </row>
    <row r="518" spans="1:4" x14ac:dyDescent="0.35">
      <c r="A518" s="214"/>
      <c r="B518" s="214"/>
      <c r="C518" s="214"/>
      <c r="D518" s="214"/>
    </row>
    <row r="519" spans="1:4" x14ac:dyDescent="0.35">
      <c r="A519" s="214"/>
      <c r="B519" s="214"/>
      <c r="C519" s="214"/>
      <c r="D519" s="214"/>
    </row>
    <row r="520" spans="1:4" x14ac:dyDescent="0.35">
      <c r="A520" s="214"/>
      <c r="B520" s="214"/>
      <c r="C520" s="214"/>
      <c r="D520" s="214"/>
    </row>
    <row r="521" spans="1:4" x14ac:dyDescent="0.35">
      <c r="A521" s="214"/>
      <c r="B521" s="214"/>
      <c r="C521" s="214"/>
      <c r="D521" s="214"/>
    </row>
    <row r="522" spans="1:4" x14ac:dyDescent="0.35">
      <c r="A522" s="214"/>
      <c r="B522" s="214"/>
      <c r="C522" s="214"/>
      <c r="D522" s="214"/>
    </row>
    <row r="523" spans="1:4" x14ac:dyDescent="0.35">
      <c r="A523" s="214"/>
      <c r="B523" s="214"/>
      <c r="C523" s="214"/>
      <c r="D523" s="214"/>
    </row>
    <row r="524" spans="1:4" x14ac:dyDescent="0.35">
      <c r="A524" s="214"/>
      <c r="B524" s="214"/>
      <c r="C524" s="214"/>
      <c r="D524" s="214"/>
    </row>
    <row r="525" spans="1:4" x14ac:dyDescent="0.35">
      <c r="A525" s="214"/>
      <c r="B525" s="214"/>
      <c r="C525" s="214"/>
      <c r="D525" s="214"/>
    </row>
    <row r="526" spans="1:4" x14ac:dyDescent="0.35">
      <c r="A526" s="214"/>
      <c r="B526" s="214"/>
      <c r="C526" s="214"/>
      <c r="D526" s="214"/>
    </row>
    <row r="527" spans="1:4" x14ac:dyDescent="0.35">
      <c r="A527" s="214"/>
      <c r="B527" s="214"/>
      <c r="C527" s="214"/>
      <c r="D527" s="214"/>
    </row>
    <row r="528" spans="1:4" x14ac:dyDescent="0.35">
      <c r="A528" s="214"/>
      <c r="B528" s="214"/>
      <c r="C528" s="214"/>
      <c r="D528" s="214"/>
    </row>
    <row r="529" spans="1:4" x14ac:dyDescent="0.35">
      <c r="A529" s="214"/>
      <c r="B529" s="214"/>
      <c r="C529" s="214"/>
      <c r="D529" s="214"/>
    </row>
    <row r="530" spans="1:4" x14ac:dyDescent="0.35">
      <c r="A530" s="214"/>
      <c r="B530" s="214"/>
      <c r="C530" s="214"/>
      <c r="D530" s="214"/>
    </row>
    <row r="531" spans="1:4" x14ac:dyDescent="0.35">
      <c r="A531" s="214"/>
      <c r="B531" s="214"/>
      <c r="C531" s="214"/>
      <c r="D531" s="214"/>
    </row>
    <row r="532" spans="1:4" x14ac:dyDescent="0.35">
      <c r="A532" s="214"/>
      <c r="B532" s="214"/>
      <c r="C532" s="214"/>
      <c r="D532" s="214"/>
    </row>
    <row r="533" spans="1:4" x14ac:dyDescent="0.35">
      <c r="A533" s="214"/>
      <c r="B533" s="214"/>
      <c r="C533" s="214"/>
      <c r="D533" s="214"/>
    </row>
    <row r="534" spans="1:4" x14ac:dyDescent="0.35">
      <c r="A534" s="214"/>
      <c r="B534" s="214"/>
      <c r="C534" s="214"/>
      <c r="D534" s="214"/>
    </row>
    <row r="535" spans="1:4" x14ac:dyDescent="0.35">
      <c r="A535" s="214"/>
      <c r="B535" s="214"/>
      <c r="C535" s="214"/>
      <c r="D535" s="214"/>
    </row>
    <row r="536" spans="1:4" x14ac:dyDescent="0.35">
      <c r="A536" s="214"/>
      <c r="B536" s="214"/>
      <c r="C536" s="214"/>
      <c r="D536" s="214"/>
    </row>
    <row r="537" spans="1:4" x14ac:dyDescent="0.35">
      <c r="A537" s="214"/>
      <c r="B537" s="214"/>
      <c r="C537" s="214"/>
      <c r="D537" s="214"/>
    </row>
    <row r="538" spans="1:4" x14ac:dyDescent="0.35">
      <c r="A538" s="214"/>
      <c r="B538" s="214"/>
      <c r="C538" s="214"/>
      <c r="D538" s="214"/>
    </row>
    <row r="539" spans="1:4" x14ac:dyDescent="0.35">
      <c r="A539" s="214"/>
      <c r="B539" s="214"/>
      <c r="C539" s="214"/>
      <c r="D539" s="214"/>
    </row>
    <row r="540" spans="1:4" x14ac:dyDescent="0.35">
      <c r="A540" s="214"/>
      <c r="B540" s="214"/>
      <c r="C540" s="214"/>
      <c r="D540" s="214"/>
    </row>
    <row r="541" spans="1:4" x14ac:dyDescent="0.35">
      <c r="A541" s="214"/>
      <c r="B541" s="214"/>
      <c r="C541" s="214"/>
      <c r="D541" s="214"/>
    </row>
    <row r="542" spans="1:4" x14ac:dyDescent="0.35">
      <c r="A542" s="214"/>
      <c r="B542" s="214"/>
      <c r="C542" s="214"/>
      <c r="D542" s="214"/>
    </row>
    <row r="543" spans="1:4" x14ac:dyDescent="0.35">
      <c r="A543" s="214"/>
      <c r="B543" s="214"/>
      <c r="C543" s="214"/>
      <c r="D543" s="214"/>
    </row>
    <row r="544" spans="1:4" x14ac:dyDescent="0.35">
      <c r="A544" s="214"/>
      <c r="B544" s="214"/>
      <c r="C544" s="214"/>
      <c r="D544" s="214"/>
    </row>
    <row r="545" spans="1:4" x14ac:dyDescent="0.35">
      <c r="A545" s="214"/>
      <c r="B545" s="214"/>
      <c r="C545" s="214"/>
      <c r="D545" s="214"/>
    </row>
    <row r="546" spans="1:4" x14ac:dyDescent="0.35">
      <c r="A546" s="214"/>
      <c r="B546" s="214"/>
      <c r="C546" s="214"/>
      <c r="D546" s="214"/>
    </row>
    <row r="547" spans="1:4" x14ac:dyDescent="0.35">
      <c r="A547" s="214"/>
      <c r="B547" s="214"/>
      <c r="C547" s="214"/>
      <c r="D547" s="214"/>
    </row>
    <row r="548" spans="1:4" x14ac:dyDescent="0.35">
      <c r="A548" s="214"/>
      <c r="B548" s="214"/>
      <c r="C548" s="214"/>
      <c r="D548" s="214"/>
    </row>
    <row r="549" spans="1:4" x14ac:dyDescent="0.35">
      <c r="A549" s="214"/>
      <c r="B549" s="214"/>
      <c r="C549" s="214"/>
      <c r="D549" s="214"/>
    </row>
    <row r="550" spans="1:4" x14ac:dyDescent="0.35">
      <c r="A550" s="214"/>
      <c r="B550" s="214"/>
      <c r="C550" s="214"/>
      <c r="D550" s="214"/>
    </row>
    <row r="551" spans="1:4" x14ac:dyDescent="0.35">
      <c r="A551" s="214"/>
      <c r="B551" s="214"/>
      <c r="C551" s="214"/>
      <c r="D551" s="214"/>
    </row>
    <row r="552" spans="1:4" x14ac:dyDescent="0.35">
      <c r="A552" s="214"/>
      <c r="B552" s="214"/>
      <c r="C552" s="214"/>
      <c r="D552" s="214"/>
    </row>
    <row r="553" spans="1:4" x14ac:dyDescent="0.35">
      <c r="A553" s="214"/>
      <c r="B553" s="214"/>
      <c r="C553" s="214"/>
      <c r="D553" s="214"/>
    </row>
    <row r="554" spans="1:4" x14ac:dyDescent="0.35">
      <c r="A554" s="214"/>
      <c r="B554" s="214"/>
      <c r="C554" s="214"/>
      <c r="D554" s="214"/>
    </row>
    <row r="555" spans="1:4" x14ac:dyDescent="0.35">
      <c r="A555" s="214"/>
      <c r="B555" s="214"/>
      <c r="C555" s="214"/>
      <c r="D555" s="214"/>
    </row>
    <row r="556" spans="1:4" x14ac:dyDescent="0.35">
      <c r="A556" s="214"/>
      <c r="B556" s="214"/>
      <c r="C556" s="214"/>
      <c r="D556" s="214"/>
    </row>
    <row r="557" spans="1:4" x14ac:dyDescent="0.35">
      <c r="A557" s="214"/>
      <c r="B557" s="214"/>
      <c r="C557" s="214"/>
      <c r="D557" s="214"/>
    </row>
    <row r="558" spans="1:4" x14ac:dyDescent="0.35">
      <c r="A558" s="214"/>
      <c r="B558" s="214"/>
      <c r="C558" s="214"/>
      <c r="D558" s="214"/>
    </row>
    <row r="559" spans="1:4" x14ac:dyDescent="0.35">
      <c r="A559" s="214"/>
      <c r="B559" s="214"/>
      <c r="C559" s="214"/>
      <c r="D559" s="214"/>
    </row>
    <row r="560" spans="1:4" x14ac:dyDescent="0.35">
      <c r="A560" s="214"/>
      <c r="B560" s="214"/>
      <c r="C560" s="214"/>
      <c r="D560" s="214"/>
    </row>
    <row r="561" spans="1:4" x14ac:dyDescent="0.35">
      <c r="A561" s="214"/>
      <c r="B561" s="214"/>
      <c r="C561" s="214"/>
      <c r="D561" s="214"/>
    </row>
    <row r="562" spans="1:4" x14ac:dyDescent="0.35">
      <c r="A562" s="214"/>
      <c r="B562" s="214"/>
      <c r="C562" s="214"/>
      <c r="D562" s="214"/>
    </row>
    <row r="563" spans="1:4" x14ac:dyDescent="0.35">
      <c r="A563" s="214"/>
      <c r="B563" s="214"/>
      <c r="C563" s="214"/>
      <c r="D563" s="214"/>
    </row>
    <row r="564" spans="1:4" x14ac:dyDescent="0.35">
      <c r="A564" s="214"/>
      <c r="B564" s="214"/>
      <c r="C564" s="214"/>
      <c r="D564" s="214"/>
    </row>
    <row r="565" spans="1:4" x14ac:dyDescent="0.35">
      <c r="A565" s="214"/>
      <c r="B565" s="214"/>
      <c r="C565" s="214"/>
      <c r="D565" s="214"/>
    </row>
    <row r="566" spans="1:4" x14ac:dyDescent="0.35">
      <c r="A566" s="214"/>
      <c r="B566" s="214"/>
      <c r="C566" s="214"/>
      <c r="D566" s="214"/>
    </row>
    <row r="567" spans="1:4" x14ac:dyDescent="0.35">
      <c r="A567" s="214"/>
      <c r="B567" s="214"/>
      <c r="C567" s="214"/>
      <c r="D567" s="214"/>
    </row>
    <row r="568" spans="1:4" x14ac:dyDescent="0.35">
      <c r="A568" s="214"/>
      <c r="B568" s="214"/>
      <c r="C568" s="214"/>
      <c r="D568" s="214"/>
    </row>
    <row r="569" spans="1:4" x14ac:dyDescent="0.35">
      <c r="A569" s="214"/>
      <c r="B569" s="214"/>
      <c r="C569" s="214"/>
      <c r="D569" s="214"/>
    </row>
    <row r="570" spans="1:4" x14ac:dyDescent="0.35">
      <c r="A570" s="214"/>
      <c r="B570" s="214"/>
      <c r="C570" s="214"/>
      <c r="D570" s="214"/>
    </row>
    <row r="571" spans="1:4" x14ac:dyDescent="0.35">
      <c r="A571" s="214"/>
      <c r="B571" s="214"/>
      <c r="C571" s="214"/>
      <c r="D571" s="214"/>
    </row>
    <row r="572" spans="1:4" x14ac:dyDescent="0.35">
      <c r="A572" s="214"/>
      <c r="B572" s="214"/>
      <c r="C572" s="214"/>
      <c r="D572" s="214"/>
    </row>
    <row r="573" spans="1:4" x14ac:dyDescent="0.35">
      <c r="A573" s="214"/>
      <c r="B573" s="214"/>
      <c r="C573" s="214"/>
      <c r="D573" s="214"/>
    </row>
    <row r="574" spans="1:4" x14ac:dyDescent="0.35">
      <c r="A574" s="214"/>
      <c r="B574" s="214"/>
      <c r="C574" s="214"/>
      <c r="D574" s="214"/>
    </row>
    <row r="575" spans="1:4" x14ac:dyDescent="0.35">
      <c r="A575" s="214"/>
      <c r="B575" s="214"/>
      <c r="C575" s="214"/>
      <c r="D575" s="214"/>
    </row>
    <row r="576" spans="1:4" x14ac:dyDescent="0.35">
      <c r="A576" s="214"/>
      <c r="B576" s="214"/>
      <c r="C576" s="214"/>
      <c r="D576" s="214"/>
    </row>
    <row r="577" spans="1:4" x14ac:dyDescent="0.35">
      <c r="A577" s="214"/>
      <c r="B577" s="214"/>
      <c r="C577" s="214"/>
      <c r="D577" s="214"/>
    </row>
    <row r="578" spans="1:4" x14ac:dyDescent="0.35">
      <c r="A578" s="214"/>
      <c r="B578" s="214"/>
      <c r="C578" s="214"/>
      <c r="D578" s="214"/>
    </row>
    <row r="579" spans="1:4" x14ac:dyDescent="0.35">
      <c r="A579" s="214"/>
      <c r="B579" s="214"/>
      <c r="C579" s="214"/>
      <c r="D579" s="214"/>
    </row>
    <row r="580" spans="1:4" x14ac:dyDescent="0.35">
      <c r="A580" s="214"/>
      <c r="B580" s="214"/>
      <c r="C580" s="214"/>
      <c r="D580" s="214"/>
    </row>
    <row r="581" spans="1:4" x14ac:dyDescent="0.35">
      <c r="A581" s="214"/>
      <c r="B581" s="214"/>
      <c r="C581" s="214"/>
      <c r="D581" s="214"/>
    </row>
    <row r="582" spans="1:4" x14ac:dyDescent="0.35">
      <c r="A582" s="214"/>
      <c r="B582" s="214"/>
      <c r="C582" s="214"/>
      <c r="D582" s="214"/>
    </row>
    <row r="583" spans="1:4" x14ac:dyDescent="0.35">
      <c r="A583" s="214"/>
      <c r="B583" s="214"/>
      <c r="C583" s="214"/>
      <c r="D583" s="214"/>
    </row>
    <row r="584" spans="1:4" x14ac:dyDescent="0.35">
      <c r="A584" s="214"/>
      <c r="B584" s="214"/>
      <c r="C584" s="214"/>
      <c r="D584" s="214"/>
    </row>
    <row r="585" spans="1:4" x14ac:dyDescent="0.35">
      <c r="A585" s="214"/>
      <c r="B585" s="214"/>
      <c r="C585" s="214"/>
      <c r="D585" s="214"/>
    </row>
    <row r="586" spans="1:4" x14ac:dyDescent="0.35">
      <c r="A586" s="214"/>
      <c r="B586" s="214"/>
      <c r="C586" s="214"/>
      <c r="D586" s="214"/>
    </row>
    <row r="587" spans="1:4" x14ac:dyDescent="0.35">
      <c r="A587" s="214"/>
      <c r="B587" s="214"/>
      <c r="C587" s="214"/>
      <c r="D587" s="214"/>
    </row>
    <row r="588" spans="1:4" x14ac:dyDescent="0.35">
      <c r="A588" s="214"/>
      <c r="B588" s="214"/>
      <c r="C588" s="214"/>
      <c r="D588" s="214"/>
    </row>
    <row r="589" spans="1:4" x14ac:dyDescent="0.35">
      <c r="A589" s="214"/>
      <c r="B589" s="214"/>
      <c r="C589" s="214"/>
      <c r="D589" s="214"/>
    </row>
    <row r="590" spans="1:4" x14ac:dyDescent="0.35">
      <c r="A590" s="214"/>
      <c r="B590" s="214"/>
      <c r="C590" s="214"/>
      <c r="D590" s="214"/>
    </row>
    <row r="591" spans="1:4" x14ac:dyDescent="0.35">
      <c r="A591" s="214"/>
      <c r="B591" s="214"/>
      <c r="C591" s="214"/>
      <c r="D591" s="214"/>
    </row>
    <row r="592" spans="1:4" x14ac:dyDescent="0.35">
      <c r="A592" s="214"/>
      <c r="B592" s="214"/>
      <c r="C592" s="214"/>
      <c r="D592" s="214"/>
    </row>
    <row r="593" spans="1:4" x14ac:dyDescent="0.35">
      <c r="A593" s="214"/>
      <c r="B593" s="214"/>
      <c r="C593" s="214"/>
      <c r="D593" s="214"/>
    </row>
    <row r="594" spans="1:4" x14ac:dyDescent="0.35">
      <c r="A594" s="214"/>
      <c r="B594" s="214"/>
      <c r="C594" s="214"/>
      <c r="D594" s="214"/>
    </row>
    <row r="595" spans="1:4" x14ac:dyDescent="0.35">
      <c r="A595" s="214"/>
      <c r="B595" s="214"/>
      <c r="C595" s="214"/>
      <c r="D595" s="214"/>
    </row>
    <row r="596" spans="1:4" x14ac:dyDescent="0.35">
      <c r="A596" s="214"/>
      <c r="B596" s="214"/>
      <c r="C596" s="214"/>
      <c r="D596" s="214"/>
    </row>
    <row r="597" spans="1:4" x14ac:dyDescent="0.35">
      <c r="A597" s="214"/>
      <c r="B597" s="214"/>
      <c r="C597" s="214"/>
      <c r="D597" s="214"/>
    </row>
    <row r="598" spans="1:4" x14ac:dyDescent="0.35">
      <c r="A598" s="214"/>
      <c r="B598" s="214"/>
      <c r="C598" s="214"/>
      <c r="D598" s="214"/>
    </row>
    <row r="599" spans="1:4" x14ac:dyDescent="0.35">
      <c r="A599" s="214"/>
      <c r="B599" s="214"/>
      <c r="C599" s="214"/>
      <c r="D599" s="214"/>
    </row>
    <row r="600" spans="1:4" x14ac:dyDescent="0.35">
      <c r="A600" s="214"/>
      <c r="B600" s="214"/>
      <c r="C600" s="214"/>
      <c r="D600" s="214"/>
    </row>
    <row r="601" spans="1:4" x14ac:dyDescent="0.35">
      <c r="A601" s="214"/>
      <c r="B601" s="214"/>
      <c r="C601" s="214"/>
      <c r="D601" s="214"/>
    </row>
    <row r="602" spans="1:4" x14ac:dyDescent="0.35">
      <c r="A602" s="214"/>
      <c r="B602" s="214"/>
      <c r="C602" s="214"/>
      <c r="D602" s="214"/>
    </row>
    <row r="603" spans="1:4" x14ac:dyDescent="0.35">
      <c r="A603" s="214"/>
      <c r="B603" s="214"/>
      <c r="C603" s="214"/>
      <c r="D603" s="214"/>
    </row>
    <row r="604" spans="1:4" x14ac:dyDescent="0.35">
      <c r="A604" s="214"/>
      <c r="B604" s="214"/>
      <c r="C604" s="214"/>
      <c r="D604" s="214"/>
    </row>
    <row r="605" spans="1:4" x14ac:dyDescent="0.35">
      <c r="A605" s="214"/>
      <c r="B605" s="214"/>
      <c r="C605" s="214"/>
      <c r="D605" s="214"/>
    </row>
    <row r="606" spans="1:4" x14ac:dyDescent="0.35">
      <c r="A606" s="214"/>
      <c r="B606" s="214"/>
      <c r="C606" s="214"/>
      <c r="D606" s="214"/>
    </row>
    <row r="607" spans="1:4" x14ac:dyDescent="0.35">
      <c r="A607" s="214"/>
      <c r="B607" s="214"/>
      <c r="C607" s="214"/>
      <c r="D607" s="214"/>
    </row>
    <row r="608" spans="1:4" x14ac:dyDescent="0.35">
      <c r="A608" s="214"/>
      <c r="B608" s="214"/>
      <c r="C608" s="214"/>
      <c r="D608" s="214"/>
    </row>
    <row r="609" spans="1:4" x14ac:dyDescent="0.35">
      <c r="A609" s="214"/>
      <c r="B609" s="214"/>
      <c r="C609" s="214"/>
      <c r="D609" s="214"/>
    </row>
    <row r="610" spans="1:4" x14ac:dyDescent="0.35">
      <c r="A610" s="214"/>
      <c r="B610" s="214"/>
      <c r="C610" s="214"/>
      <c r="D610" s="214"/>
    </row>
    <row r="611" spans="1:4" x14ac:dyDescent="0.35">
      <c r="A611" s="214"/>
      <c r="B611" s="214"/>
      <c r="C611" s="214"/>
      <c r="D611" s="214"/>
    </row>
    <row r="612" spans="1:4" x14ac:dyDescent="0.35">
      <c r="A612" s="214"/>
      <c r="B612" s="214"/>
      <c r="C612" s="214"/>
      <c r="D612" s="214"/>
    </row>
    <row r="613" spans="1:4" x14ac:dyDescent="0.35">
      <c r="A613" s="214"/>
      <c r="B613" s="214"/>
      <c r="C613" s="214"/>
      <c r="D613" s="214"/>
    </row>
    <row r="614" spans="1:4" x14ac:dyDescent="0.35">
      <c r="A614" s="214"/>
      <c r="B614" s="214"/>
      <c r="C614" s="214"/>
      <c r="D614" s="214"/>
    </row>
    <row r="615" spans="1:4" x14ac:dyDescent="0.35">
      <c r="A615" s="214"/>
      <c r="B615" s="214"/>
      <c r="C615" s="214"/>
      <c r="D615" s="214"/>
    </row>
    <row r="616" spans="1:4" x14ac:dyDescent="0.35">
      <c r="A616" s="214"/>
      <c r="B616" s="214"/>
      <c r="C616" s="214"/>
      <c r="D616" s="214"/>
    </row>
    <row r="617" spans="1:4" x14ac:dyDescent="0.35">
      <c r="A617" s="214"/>
      <c r="B617" s="214"/>
      <c r="C617" s="214"/>
      <c r="D617" s="214"/>
    </row>
    <row r="618" spans="1:4" x14ac:dyDescent="0.35">
      <c r="A618" s="214"/>
      <c r="B618" s="214"/>
      <c r="C618" s="214"/>
      <c r="D618" s="214"/>
    </row>
    <row r="619" spans="1:4" x14ac:dyDescent="0.35">
      <c r="A619" s="214"/>
      <c r="B619" s="214"/>
      <c r="C619" s="214"/>
      <c r="D619" s="214"/>
    </row>
    <row r="620" spans="1:4" x14ac:dyDescent="0.35">
      <c r="A620" s="214"/>
      <c r="B620" s="214"/>
      <c r="C620" s="214"/>
      <c r="D620" s="214"/>
    </row>
    <row r="621" spans="1:4" x14ac:dyDescent="0.35">
      <c r="A621" s="214"/>
      <c r="B621" s="214"/>
      <c r="C621" s="214"/>
      <c r="D621" s="214"/>
    </row>
    <row r="622" spans="1:4" x14ac:dyDescent="0.35">
      <c r="A622" s="214"/>
      <c r="B622" s="214"/>
      <c r="C622" s="214"/>
      <c r="D622" s="214"/>
    </row>
    <row r="623" spans="1:4" x14ac:dyDescent="0.35">
      <c r="A623" s="214"/>
      <c r="B623" s="214"/>
      <c r="C623" s="214"/>
      <c r="D623" s="214"/>
    </row>
  </sheetData>
  <sheetProtection algorithmName="SHA-512" hashValue="7lrD33YWmLEgWvkhRDTVxWzz8ZJz/KQpEZeRW5xcOvvnCkk7EkKAdOShUzaDf4rVgrzTl5AkZbGr052uuohd5w==" saltValue="g7HEUP8hAHTjVCRi2gtsSw==" spinCount="100000" sheet="1" objects="1" scenarios="1" selectLockedCells="1" selectUnlockedCells="1"/>
  <mergeCells count="12">
    <mergeCell ref="C58:D58"/>
    <mergeCell ref="C59:D59"/>
    <mergeCell ref="C60:D60"/>
    <mergeCell ref="C12:C14"/>
    <mergeCell ref="D12:D14"/>
    <mergeCell ref="A12:A14"/>
    <mergeCell ref="B12:B14"/>
    <mergeCell ref="A2:C2"/>
    <mergeCell ref="A5:D5"/>
    <mergeCell ref="B7:D7"/>
    <mergeCell ref="A8:A9"/>
    <mergeCell ref="B8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05"/>
  <sheetViews>
    <sheetView topLeftCell="A16" workbookViewId="0">
      <selection activeCell="D27" sqref="D27"/>
    </sheetView>
  </sheetViews>
  <sheetFormatPr defaultRowHeight="14.5" x14ac:dyDescent="0.35"/>
  <cols>
    <col min="1" max="1" width="19.453125" customWidth="1"/>
    <col min="2" max="2" width="21.81640625" customWidth="1"/>
    <col min="3" max="3" width="19.1796875" customWidth="1"/>
    <col min="4" max="4" width="23.54296875" customWidth="1"/>
    <col min="5" max="5" width="10.1796875" bestFit="1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398"/>
      <c r="C3" s="398"/>
    </row>
    <row r="4" spans="1:4" x14ac:dyDescent="0.35">
      <c r="A4" s="186"/>
      <c r="B4" s="398"/>
      <c r="C4" s="3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425</v>
      </c>
      <c r="B8" s="1669" t="s">
        <v>336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392"/>
      <c r="B10" s="392"/>
      <c r="C10" s="392"/>
      <c r="D10" s="392"/>
    </row>
    <row r="11" spans="1:4" ht="15" thickBot="1" x14ac:dyDescent="0.4">
      <c r="A11" s="560"/>
      <c r="B11" s="560"/>
      <c r="C11" s="560"/>
      <c r="D11" s="560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ht="15" customHeight="1" x14ac:dyDescent="0.35">
      <c r="A15" s="573"/>
      <c r="B15" s="847"/>
      <c r="C15" s="769" t="s">
        <v>41</v>
      </c>
      <c r="D15" s="761">
        <f>B39</f>
        <v>0</v>
      </c>
    </row>
    <row r="16" spans="1:4" x14ac:dyDescent="0.35">
      <c r="A16" s="573"/>
      <c r="B16" s="847"/>
      <c r="C16" s="519"/>
      <c r="D16" s="396"/>
    </row>
    <row r="17" spans="1:4" x14ac:dyDescent="0.35">
      <c r="A17" s="573"/>
      <c r="B17" s="847"/>
      <c r="C17" s="519"/>
      <c r="D17" s="396"/>
    </row>
    <row r="18" spans="1:4" x14ac:dyDescent="0.35">
      <c r="A18" s="569"/>
      <c r="B18" s="847"/>
      <c r="C18" s="519"/>
      <c r="D18" s="396"/>
    </row>
    <row r="19" spans="1:4" x14ac:dyDescent="0.35">
      <c r="A19" s="573"/>
      <c r="B19" s="847"/>
      <c r="C19" s="519"/>
      <c r="D19" s="396"/>
    </row>
    <row r="20" spans="1:4" x14ac:dyDescent="0.35">
      <c r="A20" s="573"/>
      <c r="B20" s="847"/>
      <c r="C20" s="519"/>
      <c r="D20" s="396"/>
    </row>
    <row r="21" spans="1:4" x14ac:dyDescent="0.35">
      <c r="A21" s="573"/>
      <c r="B21" s="847"/>
      <c r="C21" s="519"/>
      <c r="D21" s="396"/>
    </row>
    <row r="22" spans="1:4" x14ac:dyDescent="0.35">
      <c r="A22" s="573"/>
      <c r="B22" s="847"/>
      <c r="C22" s="519"/>
      <c r="D22" s="396"/>
    </row>
    <row r="23" spans="1:4" x14ac:dyDescent="0.35">
      <c r="A23" s="573"/>
      <c r="B23" s="847"/>
      <c r="C23" s="519"/>
      <c r="D23" s="396"/>
    </row>
    <row r="24" spans="1:4" x14ac:dyDescent="0.35">
      <c r="A24" s="573"/>
      <c r="B24" s="847"/>
      <c r="C24" s="519"/>
      <c r="D24" s="396"/>
    </row>
    <row r="25" spans="1:4" x14ac:dyDescent="0.35">
      <c r="A25" s="573"/>
      <c r="B25" s="847"/>
      <c r="C25" s="519"/>
      <c r="D25" s="396"/>
    </row>
    <row r="26" spans="1:4" x14ac:dyDescent="0.35">
      <c r="A26" s="573"/>
      <c r="B26" s="847"/>
      <c r="C26" s="519"/>
      <c r="D26" s="396"/>
    </row>
    <row r="27" spans="1:4" x14ac:dyDescent="0.35">
      <c r="A27" s="573"/>
      <c r="B27" s="382"/>
      <c r="C27" s="519"/>
      <c r="D27" s="396"/>
    </row>
    <row r="28" spans="1:4" x14ac:dyDescent="0.35">
      <c r="A28" s="573"/>
      <c r="B28" s="382"/>
      <c r="C28" s="519"/>
      <c r="D28" s="396"/>
    </row>
    <row r="29" spans="1:4" x14ac:dyDescent="0.35">
      <c r="A29" s="573"/>
      <c r="B29" s="382"/>
      <c r="C29" s="519"/>
      <c r="D29" s="396"/>
    </row>
    <row r="30" spans="1:4" x14ac:dyDescent="0.35">
      <c r="A30" s="573"/>
      <c r="B30" s="382"/>
      <c r="C30" s="519"/>
      <c r="D30" s="396"/>
    </row>
    <row r="31" spans="1:4" x14ac:dyDescent="0.35">
      <c r="A31" s="573"/>
      <c r="B31" s="382"/>
      <c r="C31" s="519"/>
      <c r="D31" s="396"/>
    </row>
    <row r="32" spans="1:4" x14ac:dyDescent="0.35">
      <c r="A32" s="573"/>
      <c r="B32" s="382"/>
      <c r="C32" s="519"/>
      <c r="D32" s="396"/>
    </row>
    <row r="33" spans="1:4" x14ac:dyDescent="0.35">
      <c r="A33" s="573"/>
      <c r="B33" s="382"/>
      <c r="C33" s="519"/>
      <c r="D33" s="396"/>
    </row>
    <row r="34" spans="1:4" x14ac:dyDescent="0.35">
      <c r="A34" s="573"/>
      <c r="B34" s="382"/>
      <c r="C34" s="519"/>
      <c r="D34" s="396"/>
    </row>
    <row r="35" spans="1:4" x14ac:dyDescent="0.35">
      <c r="A35" s="573"/>
      <c r="B35" s="382"/>
      <c r="C35" s="519"/>
      <c r="D35" s="396"/>
    </row>
    <row r="36" spans="1:4" x14ac:dyDescent="0.35">
      <c r="A36" s="573"/>
      <c r="B36" s="382"/>
      <c r="C36" s="519"/>
      <c r="D36" s="396"/>
    </row>
    <row r="37" spans="1:4" x14ac:dyDescent="0.35">
      <c r="A37" s="573"/>
      <c r="B37" s="382"/>
      <c r="C37" s="519"/>
      <c r="D37" s="396"/>
    </row>
    <row r="38" spans="1:4" ht="15" thickBot="1" x14ac:dyDescent="0.4">
      <c r="A38" s="573"/>
      <c r="B38" s="382"/>
      <c r="C38" s="534"/>
      <c r="D38" s="535"/>
    </row>
    <row r="39" spans="1:4" ht="15" thickBot="1" x14ac:dyDescent="0.4">
      <c r="A39" s="640" t="s">
        <v>264</v>
      </c>
      <c r="B39" s="755">
        <f>SUM(B15:B38)</f>
        <v>0</v>
      </c>
      <c r="C39" s="610" t="s">
        <v>8</v>
      </c>
      <c r="D39" s="757">
        <f>SUM(D15:D38)</f>
        <v>0</v>
      </c>
    </row>
    <row r="40" spans="1:4" x14ac:dyDescent="0.35">
      <c r="A40" s="639"/>
      <c r="B40" s="774"/>
      <c r="C40" s="639"/>
      <c r="D40" s="774"/>
    </row>
    <row r="41" spans="1:4" x14ac:dyDescent="0.35">
      <c r="A41" s="762"/>
      <c r="B41" s="762"/>
      <c r="C41" s="762"/>
      <c r="D41" s="762"/>
    </row>
    <row r="42" spans="1:4" x14ac:dyDescent="0.35">
      <c r="A42" s="762"/>
      <c r="B42" s="762"/>
      <c r="C42" s="762"/>
      <c r="D42" s="762"/>
    </row>
    <row r="43" spans="1:4" x14ac:dyDescent="0.35">
      <c r="A43" s="762"/>
      <c r="B43" s="762"/>
      <c r="C43" s="762"/>
      <c r="D43" s="762"/>
    </row>
    <row r="44" spans="1:4" x14ac:dyDescent="0.35">
      <c r="A44" s="762"/>
      <c r="B44" s="762"/>
      <c r="C44" s="762"/>
      <c r="D44" s="762"/>
    </row>
    <row r="45" spans="1:4" x14ac:dyDescent="0.35">
      <c r="A45" s="1654" t="s">
        <v>853</v>
      </c>
      <c r="B45" s="1654"/>
      <c r="C45" s="1654"/>
      <c r="D45" s="1654"/>
    </row>
    <row r="46" spans="1:4" ht="15" customHeight="1" x14ac:dyDescent="0.35">
      <c r="C46" s="1533" t="s">
        <v>640</v>
      </c>
      <c r="D46" s="1533"/>
    </row>
    <row r="47" spans="1:4" ht="15" customHeight="1" x14ac:dyDescent="0.35">
      <c r="C47" s="1179"/>
      <c r="D47" s="1179"/>
    </row>
    <row r="48" spans="1:4" x14ac:dyDescent="0.35">
      <c r="C48" s="1724" t="s">
        <v>38</v>
      </c>
      <c r="D48" s="1724"/>
    </row>
    <row r="49" spans="1:4" x14ac:dyDescent="0.35">
      <c r="C49" s="1724"/>
      <c r="D49" s="1724"/>
    </row>
    <row r="50" spans="1:4" x14ac:dyDescent="0.35">
      <c r="C50" s="1724"/>
      <c r="D50" s="1724"/>
    </row>
    <row r="51" spans="1:4" x14ac:dyDescent="0.35">
      <c r="A51" s="297"/>
      <c r="B51" s="432"/>
      <c r="C51" s="297"/>
      <c r="D51" s="432"/>
    </row>
    <row r="52" spans="1:4" x14ac:dyDescent="0.35">
      <c r="A52" s="297"/>
      <c r="B52" s="432"/>
      <c r="C52" s="297"/>
      <c r="D52" s="432"/>
    </row>
    <row r="53" spans="1:4" x14ac:dyDescent="0.35">
      <c r="A53" s="297"/>
      <c r="B53" s="432"/>
      <c r="C53" s="297"/>
      <c r="D53" s="432"/>
    </row>
    <row r="54" spans="1:4" x14ac:dyDescent="0.35">
      <c r="A54" s="297"/>
      <c r="B54" s="432"/>
      <c r="C54" s="297"/>
      <c r="D54" s="432"/>
    </row>
    <row r="55" spans="1:4" x14ac:dyDescent="0.35">
      <c r="A55" s="297"/>
      <c r="B55" s="432"/>
      <c r="C55" s="297"/>
      <c r="D55" s="432"/>
    </row>
    <row r="56" spans="1:4" x14ac:dyDescent="0.35">
      <c r="A56" s="297"/>
      <c r="B56" s="432"/>
      <c r="C56" s="297"/>
      <c r="D56" s="432"/>
    </row>
    <row r="57" spans="1:4" x14ac:dyDescent="0.35">
      <c r="A57" s="297"/>
      <c r="B57" s="432"/>
      <c r="C57" s="297"/>
      <c r="D57" s="432"/>
    </row>
    <row r="58" spans="1:4" x14ac:dyDescent="0.35">
      <c r="A58" s="297"/>
      <c r="B58" s="432"/>
      <c r="C58" s="297"/>
      <c r="D58" s="432"/>
    </row>
    <row r="59" spans="1:4" x14ac:dyDescent="0.35">
      <c r="A59" s="297"/>
      <c r="B59" s="432"/>
      <c r="C59" s="297"/>
      <c r="D59" s="432"/>
    </row>
    <row r="60" spans="1:4" x14ac:dyDescent="0.35">
      <c r="A60" s="297"/>
      <c r="B60" s="432"/>
      <c r="C60" s="297"/>
      <c r="D60" s="432"/>
    </row>
    <row r="61" spans="1:4" x14ac:dyDescent="0.35">
      <c r="A61" s="297"/>
      <c r="B61" s="432"/>
      <c r="C61" s="297"/>
      <c r="D61" s="432"/>
    </row>
    <row r="62" spans="1:4" x14ac:dyDescent="0.35">
      <c r="A62" s="297"/>
      <c r="B62" s="432"/>
      <c r="C62" s="297"/>
      <c r="D62" s="432"/>
    </row>
    <row r="63" spans="1:4" x14ac:dyDescent="0.35">
      <c r="A63" s="297"/>
      <c r="B63" s="432"/>
      <c r="C63" s="297"/>
      <c r="D63" s="432"/>
    </row>
    <row r="64" spans="1:4" x14ac:dyDescent="0.35">
      <c r="A64" s="297"/>
      <c r="B64" s="432"/>
      <c r="C64" s="297"/>
      <c r="D64" s="432"/>
    </row>
    <row r="65" spans="1:4" x14ac:dyDescent="0.35">
      <c r="A65" s="297"/>
      <c r="B65" s="432"/>
      <c r="C65" s="297"/>
      <c r="D65" s="432"/>
    </row>
    <row r="66" spans="1:4" x14ac:dyDescent="0.35">
      <c r="A66" s="297"/>
      <c r="B66" s="432"/>
      <c r="C66" s="297"/>
      <c r="D66" s="403"/>
    </row>
    <row r="67" spans="1:4" x14ac:dyDescent="0.35">
      <c r="A67" s="297"/>
      <c r="B67" s="432"/>
      <c r="C67" s="297"/>
      <c r="D67" s="432"/>
    </row>
    <row r="68" spans="1:4" x14ac:dyDescent="0.35">
      <c r="A68" s="297"/>
      <c r="B68" s="432"/>
      <c r="C68" s="297"/>
      <c r="D68" s="432"/>
    </row>
    <row r="69" spans="1:4" x14ac:dyDescent="0.35">
      <c r="A69" s="297"/>
      <c r="B69" s="432"/>
      <c r="C69" s="297"/>
      <c r="D69" s="432"/>
    </row>
    <row r="70" spans="1:4" x14ac:dyDescent="0.35">
      <c r="A70" s="297"/>
      <c r="B70" s="432"/>
      <c r="C70" s="297"/>
      <c r="D70" s="432"/>
    </row>
    <row r="71" spans="1:4" x14ac:dyDescent="0.35">
      <c r="A71" s="297"/>
      <c r="B71" s="432"/>
      <c r="C71" s="297"/>
      <c r="D71" s="432"/>
    </row>
    <row r="72" spans="1:4" x14ac:dyDescent="0.35">
      <c r="A72" s="297"/>
      <c r="B72" s="432"/>
      <c r="C72" s="297"/>
      <c r="D72" s="432"/>
    </row>
    <row r="73" spans="1:4" x14ac:dyDescent="0.35">
      <c r="A73" s="297"/>
      <c r="B73" s="432"/>
      <c r="C73" s="297"/>
      <c r="D73" s="432"/>
    </row>
    <row r="74" spans="1:4" x14ac:dyDescent="0.35">
      <c r="A74" s="297"/>
      <c r="B74" s="432"/>
      <c r="C74" s="297"/>
      <c r="D74" s="432"/>
    </row>
    <row r="75" spans="1:4" x14ac:dyDescent="0.35">
      <c r="A75" s="297"/>
      <c r="B75" s="432"/>
      <c r="C75" s="297"/>
      <c r="D75" s="432"/>
    </row>
    <row r="76" spans="1:4" x14ac:dyDescent="0.35">
      <c r="A76" s="297"/>
      <c r="B76" s="432"/>
      <c r="C76" s="297"/>
      <c r="D76" s="432"/>
    </row>
    <row r="77" spans="1:4" x14ac:dyDescent="0.35">
      <c r="A77" s="297"/>
      <c r="B77" s="432"/>
      <c r="C77" s="297"/>
      <c r="D77" s="432"/>
    </row>
    <row r="78" spans="1:4" x14ac:dyDescent="0.35">
      <c r="A78" s="297"/>
      <c r="B78" s="432"/>
      <c r="C78" s="297"/>
      <c r="D78" s="432"/>
    </row>
    <row r="79" spans="1:4" x14ac:dyDescent="0.35">
      <c r="A79" s="297"/>
      <c r="B79" s="432"/>
      <c r="C79" s="297"/>
      <c r="D79" s="432"/>
    </row>
    <row r="80" spans="1:4" x14ac:dyDescent="0.35">
      <c r="A80" s="297"/>
      <c r="B80" s="432"/>
      <c r="C80" s="297"/>
      <c r="D80" s="432"/>
    </row>
    <row r="81" spans="1:4" x14ac:dyDescent="0.35">
      <c r="A81" s="297"/>
      <c r="B81" s="432"/>
      <c r="C81" s="297"/>
      <c r="D81" s="432"/>
    </row>
    <row r="82" spans="1:4" x14ac:dyDescent="0.35">
      <c r="A82" s="297"/>
      <c r="B82" s="432"/>
      <c r="C82" s="297"/>
      <c r="D82" s="432"/>
    </row>
    <row r="83" spans="1:4" x14ac:dyDescent="0.35">
      <c r="A83" s="297"/>
      <c r="B83" s="432"/>
      <c r="C83" s="297"/>
      <c r="D83" s="432"/>
    </row>
    <row r="84" spans="1:4" x14ac:dyDescent="0.35">
      <c r="A84" s="297"/>
      <c r="B84" s="432"/>
      <c r="C84" s="297"/>
      <c r="D84" s="432"/>
    </row>
    <row r="85" spans="1:4" x14ac:dyDescent="0.35">
      <c r="A85" s="297"/>
      <c r="B85" s="432"/>
      <c r="C85" s="297"/>
      <c r="D85" s="432"/>
    </row>
    <row r="86" spans="1:4" x14ac:dyDescent="0.35">
      <c r="A86" s="297"/>
      <c r="B86" s="432"/>
      <c r="C86" s="297"/>
      <c r="D86" s="432"/>
    </row>
    <row r="87" spans="1:4" x14ac:dyDescent="0.35">
      <c r="A87" s="297"/>
      <c r="B87" s="432"/>
      <c r="C87" s="297"/>
      <c r="D87" s="432"/>
    </row>
    <row r="88" spans="1:4" x14ac:dyDescent="0.35">
      <c r="A88" s="297"/>
      <c r="B88" s="432"/>
      <c r="C88" s="297"/>
      <c r="D88" s="432"/>
    </row>
    <row r="89" spans="1:4" x14ac:dyDescent="0.35">
      <c r="A89" s="297"/>
      <c r="B89" s="432"/>
      <c r="C89" s="297"/>
      <c r="D89" s="432"/>
    </row>
    <row r="90" spans="1:4" x14ac:dyDescent="0.35">
      <c r="A90" s="297"/>
      <c r="B90" s="432"/>
      <c r="C90" s="297"/>
      <c r="D90" s="403"/>
    </row>
    <row r="91" spans="1:4" x14ac:dyDescent="0.35">
      <c r="A91" s="615"/>
      <c r="B91" s="1752"/>
      <c r="C91" s="615"/>
      <c r="D91" s="1752"/>
    </row>
    <row r="92" spans="1:4" x14ac:dyDescent="0.35">
      <c r="A92" s="615"/>
      <c r="B92" s="1752"/>
      <c r="C92" s="615"/>
      <c r="D92" s="1752"/>
    </row>
    <row r="93" spans="1:4" x14ac:dyDescent="0.35">
      <c r="A93" s="1751"/>
      <c r="B93" s="1751"/>
      <c r="C93" s="1751"/>
      <c r="D93" s="1751"/>
    </row>
    <row r="94" spans="1:4" x14ac:dyDescent="0.35">
      <c r="A94" s="1751"/>
      <c r="B94" s="1751"/>
      <c r="C94" s="1751"/>
      <c r="D94" s="1751"/>
    </row>
    <row r="95" spans="1:4" x14ac:dyDescent="0.35">
      <c r="A95" s="1751"/>
      <c r="B95" s="1751"/>
      <c r="C95" s="1751"/>
      <c r="D95" s="1751"/>
    </row>
    <row r="96" spans="1:4" x14ac:dyDescent="0.35">
      <c r="A96" s="294"/>
      <c r="B96" s="432"/>
      <c r="C96" s="294"/>
      <c r="D96" s="432"/>
    </row>
    <row r="97" spans="1:4" x14ac:dyDescent="0.35">
      <c r="A97" s="297"/>
      <c r="B97" s="432"/>
      <c r="C97" s="297"/>
      <c r="D97" s="432"/>
    </row>
    <row r="98" spans="1:4" x14ac:dyDescent="0.35">
      <c r="A98" s="297"/>
      <c r="B98" s="432"/>
      <c r="C98" s="297"/>
      <c r="D98" s="432"/>
    </row>
    <row r="99" spans="1:4" x14ac:dyDescent="0.35">
      <c r="A99" s="297"/>
      <c r="B99" s="432"/>
      <c r="C99" s="297"/>
      <c r="D99" s="432"/>
    </row>
    <row r="100" spans="1:4" x14ac:dyDescent="0.35">
      <c r="A100" s="297"/>
      <c r="B100" s="432"/>
      <c r="C100" s="297"/>
      <c r="D100" s="432"/>
    </row>
    <row r="101" spans="1:4" x14ac:dyDescent="0.35">
      <c r="A101" s="753"/>
      <c r="B101" s="770"/>
      <c r="C101" s="615"/>
      <c r="D101" s="770"/>
    </row>
    <row r="102" spans="1:4" x14ac:dyDescent="0.35">
      <c r="A102" s="214"/>
      <c r="B102" s="214"/>
      <c r="C102" s="214"/>
      <c r="D102" s="214"/>
    </row>
    <row r="103" spans="1:4" x14ac:dyDescent="0.35">
      <c r="A103" s="214"/>
      <c r="B103" s="214"/>
      <c r="C103" s="214"/>
      <c r="D103" s="214"/>
    </row>
    <row r="104" spans="1:4" x14ac:dyDescent="0.35">
      <c r="A104" s="214"/>
      <c r="B104" s="214"/>
      <c r="C104" s="214"/>
      <c r="D104" s="214"/>
    </row>
    <row r="105" spans="1:4" x14ac:dyDescent="0.35">
      <c r="A105" s="214"/>
      <c r="B105" s="214"/>
      <c r="C105" s="214"/>
      <c r="D105" s="214"/>
    </row>
  </sheetData>
  <sheetProtection algorithmName="SHA-512" hashValue="NoMf+cIxftDCWBzrpl5QLOXhfPv3BlDW6CtJVMZ9lxDX2Ccax1FwB5jWGXZmZ4ZiuxdWMU/iAifkjS2JYttYvA==" saltValue="nZmyiu2SwBsQh0eVD9m26g==" spinCount="100000" sheet="1" objects="1" scenarios="1" selectLockedCells="1" selectUnlockedCells="1"/>
  <mergeCells count="20">
    <mergeCell ref="A45:D45"/>
    <mergeCell ref="C46:D46"/>
    <mergeCell ref="C48:D48"/>
    <mergeCell ref="C49:D49"/>
    <mergeCell ref="A93:A95"/>
    <mergeCell ref="B93:B95"/>
    <mergeCell ref="C93:C95"/>
    <mergeCell ref="D93:D95"/>
    <mergeCell ref="C50:D50"/>
    <mergeCell ref="B91:B92"/>
    <mergeCell ref="D91:D92"/>
    <mergeCell ref="A12:A14"/>
    <mergeCell ref="B12:B14"/>
    <mergeCell ref="C12:C14"/>
    <mergeCell ref="D12:D14"/>
    <mergeCell ref="A2:C2"/>
    <mergeCell ref="A5:D5"/>
    <mergeCell ref="B7:D7"/>
    <mergeCell ref="A8:A9"/>
    <mergeCell ref="B8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83"/>
  <sheetViews>
    <sheetView topLeftCell="A25" workbookViewId="0">
      <selection activeCell="D38" sqref="D38"/>
    </sheetView>
  </sheetViews>
  <sheetFormatPr defaultRowHeight="14.5" x14ac:dyDescent="0.35"/>
  <cols>
    <col min="1" max="1" width="18.54296875" customWidth="1"/>
    <col min="2" max="2" width="22.1796875" customWidth="1"/>
    <col min="3" max="3" width="19.1796875" customWidth="1"/>
    <col min="4" max="4" width="23.1796875" customWidth="1"/>
    <col min="7" max="7" width="10.81640625" bestFit="1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85"/>
      <c r="B3" s="16"/>
      <c r="C3" s="16"/>
    </row>
    <row r="4" spans="1:4" x14ac:dyDescent="0.35">
      <c r="A4" s="1665"/>
      <c r="B4" s="1665"/>
      <c r="C4" s="1665"/>
    </row>
    <row r="5" spans="1:4" x14ac:dyDescent="0.35">
      <c r="A5" s="186" t="s">
        <v>558</v>
      </c>
      <c r="B5" s="398"/>
      <c r="C5" s="398"/>
    </row>
    <row r="6" spans="1:4" x14ac:dyDescent="0.35">
      <c r="A6" s="186"/>
      <c r="B6" s="560"/>
      <c r="C6" s="560"/>
    </row>
    <row r="7" spans="1:4" x14ac:dyDescent="0.35">
      <c r="A7" s="186"/>
      <c r="B7" s="398"/>
      <c r="C7" s="398"/>
    </row>
    <row r="8" spans="1:4" x14ac:dyDescent="0.35">
      <c r="A8" s="1653" t="s">
        <v>686</v>
      </c>
      <c r="B8" s="1653"/>
      <c r="C8" s="1653"/>
      <c r="D8" s="1653"/>
    </row>
    <row r="9" spans="1:4" x14ac:dyDescent="0.35">
      <c r="A9" s="557"/>
      <c r="B9" s="557"/>
      <c r="C9" s="557"/>
      <c r="D9" s="557"/>
    </row>
    <row r="10" spans="1:4" ht="15" thickBot="1" x14ac:dyDescent="0.4">
      <c r="A10" s="604"/>
      <c r="B10" s="604"/>
      <c r="C10" s="604"/>
      <c r="D10" s="604"/>
    </row>
    <row r="11" spans="1:4" ht="26.5" thickBot="1" x14ac:dyDescent="0.4">
      <c r="A11" s="605" t="s">
        <v>240</v>
      </c>
      <c r="B11" s="1745" t="s">
        <v>220</v>
      </c>
      <c r="C11" s="1745"/>
      <c r="D11" s="1746"/>
    </row>
    <row r="12" spans="1:4" x14ac:dyDescent="0.35">
      <c r="A12" s="1722" t="s">
        <v>426</v>
      </c>
      <c r="B12" s="1669" t="s">
        <v>427</v>
      </c>
      <c r="C12" s="1669"/>
      <c r="D12" s="1671"/>
    </row>
    <row r="13" spans="1:4" ht="15" thickBot="1" x14ac:dyDescent="0.4">
      <c r="A13" s="1723"/>
      <c r="B13" s="1670"/>
      <c r="C13" s="1670"/>
      <c r="D13" s="1672"/>
    </row>
    <row r="14" spans="1:4" x14ac:dyDescent="0.35">
      <c r="A14" s="392"/>
      <c r="B14" s="392"/>
      <c r="C14" s="392"/>
      <c r="D14" s="392"/>
    </row>
    <row r="15" spans="1:4" ht="15" thickBot="1" x14ac:dyDescent="0.4">
      <c r="A15" s="560"/>
      <c r="B15" s="560"/>
      <c r="C15" s="560"/>
      <c r="D15" s="560"/>
    </row>
    <row r="16" spans="1:4" x14ac:dyDescent="0.35">
      <c r="A16" s="1716" t="s">
        <v>45</v>
      </c>
      <c r="B16" s="1719" t="s">
        <v>25</v>
      </c>
      <c r="C16" s="1719" t="s">
        <v>45</v>
      </c>
      <c r="D16" s="1727" t="s">
        <v>5</v>
      </c>
    </row>
    <row r="17" spans="1:4" x14ac:dyDescent="0.35">
      <c r="A17" s="1717"/>
      <c r="B17" s="1720"/>
      <c r="C17" s="1720"/>
      <c r="D17" s="1728"/>
    </row>
    <row r="18" spans="1:4" ht="15" thickBot="1" x14ac:dyDescent="0.4">
      <c r="A18" s="1718"/>
      <c r="B18" s="1721"/>
      <c r="C18" s="1721"/>
      <c r="D18" s="1729"/>
    </row>
    <row r="19" spans="1:4" x14ac:dyDescent="0.35">
      <c r="A19" s="573">
        <v>7</v>
      </c>
      <c r="B19" s="575">
        <v>27600</v>
      </c>
      <c r="C19" s="1050" t="s">
        <v>41</v>
      </c>
      <c r="D19" s="761">
        <f>B42</f>
        <v>303800</v>
      </c>
    </row>
    <row r="20" spans="1:4" x14ac:dyDescent="0.35">
      <c r="A20" s="573">
        <v>37</v>
      </c>
      <c r="B20" s="575">
        <v>27600</v>
      </c>
      <c r="C20" s="847"/>
      <c r="D20" s="736"/>
    </row>
    <row r="21" spans="1:4" x14ac:dyDescent="0.35">
      <c r="A21" s="573">
        <v>54</v>
      </c>
      <c r="B21" s="575">
        <v>27600</v>
      </c>
      <c r="C21" s="847"/>
      <c r="D21" s="736"/>
    </row>
    <row r="22" spans="1:4" x14ac:dyDescent="0.35">
      <c r="A22" s="573">
        <v>106</v>
      </c>
      <c r="B22" s="575">
        <v>13750</v>
      </c>
      <c r="C22" s="643"/>
      <c r="D22" s="396"/>
    </row>
    <row r="23" spans="1:4" x14ac:dyDescent="0.35">
      <c r="A23" s="573">
        <v>107</v>
      </c>
      <c r="B23" s="575">
        <v>13750</v>
      </c>
      <c r="C23" s="998"/>
      <c r="D23" s="396"/>
    </row>
    <row r="24" spans="1:4" x14ac:dyDescent="0.35">
      <c r="A24" s="573" t="s">
        <v>752</v>
      </c>
      <c r="B24" s="847">
        <v>1000</v>
      </c>
      <c r="C24" s="643"/>
      <c r="D24" s="396"/>
    </row>
    <row r="25" spans="1:4" x14ac:dyDescent="0.35">
      <c r="A25" s="573">
        <v>114</v>
      </c>
      <c r="B25" s="847">
        <v>13750</v>
      </c>
      <c r="C25" s="643"/>
      <c r="D25" s="396"/>
    </row>
    <row r="26" spans="1:4" x14ac:dyDescent="0.35">
      <c r="A26" s="573">
        <v>115</v>
      </c>
      <c r="B26" s="847">
        <v>13750</v>
      </c>
      <c r="C26" s="643"/>
      <c r="D26" s="396"/>
    </row>
    <row r="27" spans="1:4" x14ac:dyDescent="0.35">
      <c r="A27" s="573">
        <v>125</v>
      </c>
      <c r="B27" s="847">
        <v>13750</v>
      </c>
      <c r="C27" s="643"/>
      <c r="D27" s="396"/>
    </row>
    <row r="28" spans="1:4" x14ac:dyDescent="0.35">
      <c r="A28" s="573">
        <v>126</v>
      </c>
      <c r="B28" s="847">
        <v>13750</v>
      </c>
      <c r="C28" s="643"/>
      <c r="D28" s="397"/>
    </row>
    <row r="29" spans="1:4" x14ac:dyDescent="0.35">
      <c r="A29" s="569">
        <v>142</v>
      </c>
      <c r="B29" s="847">
        <v>13750</v>
      </c>
      <c r="C29" s="643"/>
      <c r="D29" s="396"/>
    </row>
    <row r="30" spans="1:4" x14ac:dyDescent="0.35">
      <c r="A30" s="573">
        <v>143</v>
      </c>
      <c r="B30" s="847">
        <v>13750</v>
      </c>
      <c r="C30" s="643"/>
      <c r="D30" s="397"/>
    </row>
    <row r="31" spans="1:4" x14ac:dyDescent="0.35">
      <c r="A31" s="573">
        <v>155</v>
      </c>
      <c r="B31" s="847">
        <v>13750</v>
      </c>
      <c r="C31" s="643"/>
      <c r="D31" s="396"/>
    </row>
    <row r="32" spans="1:4" x14ac:dyDescent="0.35">
      <c r="A32" s="573">
        <v>156</v>
      </c>
      <c r="B32" s="847">
        <v>13750</v>
      </c>
      <c r="C32" s="643"/>
      <c r="D32" s="397"/>
    </row>
    <row r="33" spans="1:7" x14ac:dyDescent="0.35">
      <c r="A33" s="573">
        <v>179</v>
      </c>
      <c r="B33" s="847">
        <v>13750</v>
      </c>
      <c r="C33" s="643"/>
      <c r="D33" s="396"/>
    </row>
    <row r="34" spans="1:7" x14ac:dyDescent="0.35">
      <c r="A34" s="573">
        <v>180</v>
      </c>
      <c r="B34" s="847">
        <v>13750</v>
      </c>
      <c r="C34" s="643"/>
      <c r="D34" s="396"/>
    </row>
    <row r="35" spans="1:7" x14ac:dyDescent="0.35">
      <c r="A35" s="573">
        <v>201</v>
      </c>
      <c r="B35" s="847">
        <v>13750</v>
      </c>
      <c r="C35" s="643"/>
      <c r="D35" s="396"/>
    </row>
    <row r="36" spans="1:7" x14ac:dyDescent="0.35">
      <c r="A36" s="573">
        <v>202</v>
      </c>
      <c r="B36" s="847">
        <v>13750</v>
      </c>
      <c r="C36" s="643"/>
      <c r="D36" s="396"/>
    </row>
    <row r="37" spans="1:7" x14ac:dyDescent="0.35">
      <c r="A37" s="573">
        <v>223</v>
      </c>
      <c r="B37" s="847">
        <v>13750</v>
      </c>
      <c r="C37" s="643"/>
      <c r="D37" s="396"/>
    </row>
    <row r="38" spans="1:7" x14ac:dyDescent="0.35">
      <c r="A38" s="573">
        <v>224</v>
      </c>
      <c r="B38" s="847">
        <v>13750</v>
      </c>
      <c r="C38" s="643"/>
      <c r="D38" s="396"/>
    </row>
    <row r="39" spans="1:7" x14ac:dyDescent="0.35">
      <c r="A39" s="573"/>
      <c r="B39" s="847"/>
      <c r="C39" s="643"/>
      <c r="D39" s="396"/>
    </row>
    <row r="40" spans="1:7" x14ac:dyDescent="0.35">
      <c r="A40" s="573"/>
      <c r="B40" s="847"/>
      <c r="C40" s="643"/>
      <c r="D40" s="396"/>
    </row>
    <row r="41" spans="1:7" ht="15" thickBot="1" x14ac:dyDescent="0.4">
      <c r="A41" s="573"/>
      <c r="B41" s="847"/>
      <c r="C41" s="643"/>
      <c r="D41" s="396"/>
    </row>
    <row r="42" spans="1:7" ht="15" thickBot="1" x14ac:dyDescent="0.4">
      <c r="A42" s="609" t="s">
        <v>455</v>
      </c>
      <c r="B42" s="755">
        <f>SUM(B19:B41)</f>
        <v>303800</v>
      </c>
      <c r="C42" s="610" t="s">
        <v>8</v>
      </c>
      <c r="D42" s="757">
        <f>SUM(D19:D41)</f>
        <v>303800</v>
      </c>
      <c r="G42" s="631"/>
    </row>
    <row r="43" spans="1:7" x14ac:dyDescent="0.35">
      <c r="A43" s="639"/>
      <c r="B43" s="774"/>
      <c r="C43" s="639"/>
      <c r="D43" s="774"/>
    </row>
    <row r="44" spans="1:7" x14ac:dyDescent="0.35">
      <c r="A44" s="615"/>
      <c r="B44" s="1332"/>
      <c r="C44" s="615"/>
      <c r="D44" s="1332"/>
    </row>
    <row r="45" spans="1:7" x14ac:dyDescent="0.35">
      <c r="A45" s="615"/>
      <c r="B45" s="1332"/>
      <c r="C45" s="615"/>
      <c r="D45" s="1332"/>
    </row>
    <row r="46" spans="1:7" x14ac:dyDescent="0.35">
      <c r="A46" s="762"/>
      <c r="B46" s="762"/>
      <c r="C46" s="762"/>
      <c r="D46" s="762"/>
    </row>
    <row r="47" spans="1:7" x14ac:dyDescent="0.35">
      <c r="A47" s="1654" t="s">
        <v>852</v>
      </c>
      <c r="B47" s="1654"/>
      <c r="C47" s="1654"/>
      <c r="D47" s="1654"/>
    </row>
    <row r="48" spans="1:7" ht="15" customHeight="1" x14ac:dyDescent="0.35">
      <c r="C48" s="1533" t="s">
        <v>641</v>
      </c>
      <c r="D48" s="1533"/>
    </row>
    <row r="49" spans="1:4" ht="15" customHeight="1" x14ac:dyDescent="0.35">
      <c r="C49" s="1179"/>
      <c r="D49" s="1179"/>
    </row>
    <row r="50" spans="1:4" x14ac:dyDescent="0.35">
      <c r="C50" s="1724" t="s">
        <v>38</v>
      </c>
      <c r="D50" s="1724"/>
    </row>
    <row r="51" spans="1:4" x14ac:dyDescent="0.35">
      <c r="C51" s="1724"/>
      <c r="D51" s="1724"/>
    </row>
    <row r="52" spans="1:4" x14ac:dyDescent="0.35">
      <c r="C52" s="1724"/>
      <c r="D52" s="1724"/>
    </row>
    <row r="53" spans="1:4" x14ac:dyDescent="0.35">
      <c r="A53" s="297"/>
      <c r="B53" s="432"/>
      <c r="C53" s="297"/>
      <c r="D53" s="432"/>
    </row>
    <row r="54" spans="1:4" x14ac:dyDescent="0.35">
      <c r="A54" s="297"/>
      <c r="B54" s="432"/>
      <c r="C54" s="297"/>
      <c r="D54" s="432"/>
    </row>
    <row r="55" spans="1:4" x14ac:dyDescent="0.35">
      <c r="A55" s="297"/>
      <c r="B55" s="432"/>
      <c r="C55" s="297"/>
      <c r="D55" s="403"/>
    </row>
    <row r="56" spans="1:4" x14ac:dyDescent="0.35">
      <c r="A56" s="297"/>
      <c r="B56" s="403"/>
      <c r="C56" s="297"/>
      <c r="D56" s="432"/>
    </row>
    <row r="57" spans="1:4" x14ac:dyDescent="0.35">
      <c r="A57" s="297"/>
      <c r="B57" s="432"/>
      <c r="C57" s="297"/>
      <c r="D57" s="403"/>
    </row>
    <row r="58" spans="1:4" x14ac:dyDescent="0.35">
      <c r="A58" s="297"/>
      <c r="B58" s="432"/>
      <c r="C58" s="297"/>
      <c r="D58" s="403"/>
    </row>
    <row r="59" spans="1:4" x14ac:dyDescent="0.35">
      <c r="A59" s="297"/>
      <c r="B59" s="432"/>
      <c r="C59" s="297"/>
      <c r="D59" s="403"/>
    </row>
    <row r="60" spans="1:4" x14ac:dyDescent="0.35">
      <c r="A60" s="297"/>
      <c r="B60" s="432"/>
      <c r="C60" s="297"/>
      <c r="D60" s="403"/>
    </row>
    <row r="61" spans="1:4" x14ac:dyDescent="0.35">
      <c r="A61" s="297"/>
      <c r="B61" s="432"/>
      <c r="C61" s="297"/>
      <c r="D61" s="403"/>
    </row>
    <row r="62" spans="1:4" x14ac:dyDescent="0.35">
      <c r="A62" s="297"/>
      <c r="B62" s="432"/>
      <c r="C62" s="297"/>
      <c r="D62" s="403"/>
    </row>
    <row r="63" spans="1:4" x14ac:dyDescent="0.35">
      <c r="A63" s="297"/>
      <c r="B63" s="432"/>
      <c r="C63" s="297"/>
      <c r="D63" s="432"/>
    </row>
    <row r="64" spans="1:4" x14ac:dyDescent="0.35">
      <c r="A64" s="297"/>
      <c r="B64" s="432"/>
      <c r="C64" s="297"/>
      <c r="D64" s="403"/>
    </row>
    <row r="65" spans="1:4" x14ac:dyDescent="0.35">
      <c r="A65" s="297"/>
      <c r="B65" s="432"/>
      <c r="C65" s="297"/>
      <c r="D65" s="403"/>
    </row>
    <row r="66" spans="1:4" x14ac:dyDescent="0.35">
      <c r="A66" s="297"/>
      <c r="B66" s="432"/>
      <c r="C66" s="297"/>
      <c r="D66" s="403"/>
    </row>
    <row r="67" spans="1:4" x14ac:dyDescent="0.35">
      <c r="A67" s="297"/>
      <c r="B67" s="432"/>
      <c r="C67" s="297"/>
      <c r="D67" s="403"/>
    </row>
    <row r="68" spans="1:4" x14ac:dyDescent="0.35">
      <c r="A68" s="297"/>
      <c r="B68" s="432"/>
      <c r="C68" s="297"/>
      <c r="D68" s="432"/>
    </row>
    <row r="69" spans="1:4" x14ac:dyDescent="0.35">
      <c r="A69" s="297"/>
      <c r="B69" s="403"/>
      <c r="C69" s="297"/>
      <c r="D69" s="432"/>
    </row>
    <row r="70" spans="1:4" x14ac:dyDescent="0.35">
      <c r="A70" s="297"/>
      <c r="B70" s="403"/>
      <c r="C70" s="297"/>
      <c r="D70" s="432"/>
    </row>
    <row r="71" spans="1:4" x14ac:dyDescent="0.35">
      <c r="A71" s="297"/>
      <c r="B71" s="432"/>
      <c r="C71" s="297"/>
      <c r="D71" s="432"/>
    </row>
    <row r="72" spans="1:4" x14ac:dyDescent="0.35">
      <c r="A72" s="297"/>
      <c r="B72" s="432"/>
      <c r="C72" s="297"/>
      <c r="D72" s="432"/>
    </row>
    <row r="73" spans="1:4" x14ac:dyDescent="0.35">
      <c r="A73" s="297"/>
      <c r="B73" s="432"/>
      <c r="C73" s="297"/>
      <c r="D73" s="403"/>
    </row>
    <row r="74" spans="1:4" x14ac:dyDescent="0.35">
      <c r="A74" s="297"/>
      <c r="B74" s="403"/>
      <c r="C74" s="297"/>
      <c r="D74" s="403"/>
    </row>
    <row r="75" spans="1:4" x14ac:dyDescent="0.35">
      <c r="A75" s="297"/>
      <c r="B75" s="432"/>
      <c r="C75" s="297"/>
      <c r="D75" s="432"/>
    </row>
    <row r="76" spans="1:4" x14ac:dyDescent="0.35">
      <c r="A76" s="297"/>
      <c r="B76" s="432"/>
      <c r="C76" s="297"/>
      <c r="D76" s="403"/>
    </row>
    <row r="77" spans="1:4" x14ac:dyDescent="0.35">
      <c r="A77" s="297"/>
      <c r="B77" s="432"/>
      <c r="C77" s="297"/>
      <c r="D77" s="432"/>
    </row>
    <row r="78" spans="1:4" x14ac:dyDescent="0.35">
      <c r="A78" s="297"/>
      <c r="B78" s="432"/>
      <c r="C78" s="297"/>
      <c r="D78" s="403"/>
    </row>
    <row r="79" spans="1:4" x14ac:dyDescent="0.35">
      <c r="A79" s="297"/>
      <c r="B79" s="432"/>
      <c r="C79" s="297"/>
      <c r="D79" s="432"/>
    </row>
    <row r="80" spans="1:4" x14ac:dyDescent="0.35">
      <c r="A80" s="297"/>
      <c r="B80" s="432"/>
      <c r="C80" s="297"/>
      <c r="D80" s="432"/>
    </row>
    <row r="81" spans="1:4" x14ac:dyDescent="0.35">
      <c r="A81" s="297"/>
      <c r="B81" s="432"/>
      <c r="C81" s="297"/>
      <c r="D81" s="403"/>
    </row>
    <row r="82" spans="1:4" x14ac:dyDescent="0.35">
      <c r="A82" s="297"/>
      <c r="B82" s="432"/>
      <c r="C82" s="297"/>
      <c r="D82" s="403"/>
    </row>
    <row r="83" spans="1:4" x14ac:dyDescent="0.35">
      <c r="A83" s="297"/>
      <c r="B83" s="432"/>
      <c r="C83" s="297"/>
      <c r="D83" s="403"/>
    </row>
    <row r="84" spans="1:4" x14ac:dyDescent="0.35">
      <c r="A84" s="297"/>
      <c r="B84" s="432"/>
      <c r="C84" s="297"/>
      <c r="D84" s="432"/>
    </row>
    <row r="85" spans="1:4" x14ac:dyDescent="0.35">
      <c r="A85" s="297"/>
      <c r="B85" s="432"/>
      <c r="C85" s="297"/>
      <c r="D85" s="432"/>
    </row>
    <row r="86" spans="1:4" x14ac:dyDescent="0.35">
      <c r="A86" s="297"/>
      <c r="B86" s="432"/>
      <c r="C86" s="297"/>
      <c r="D86" s="432"/>
    </row>
    <row r="87" spans="1:4" x14ac:dyDescent="0.35">
      <c r="A87" s="297"/>
      <c r="B87" s="432"/>
      <c r="C87" s="297"/>
      <c r="D87" s="432"/>
    </row>
    <row r="88" spans="1:4" x14ac:dyDescent="0.35">
      <c r="A88" s="297"/>
      <c r="B88" s="432"/>
      <c r="C88" s="297"/>
      <c r="D88" s="432"/>
    </row>
    <row r="89" spans="1:4" x14ac:dyDescent="0.35">
      <c r="A89" s="297"/>
      <c r="B89" s="432"/>
      <c r="C89" s="297"/>
      <c r="D89" s="432"/>
    </row>
    <row r="90" spans="1:4" x14ac:dyDescent="0.35">
      <c r="A90" s="297"/>
      <c r="B90" s="432"/>
      <c r="C90" s="297"/>
      <c r="D90" s="432"/>
    </row>
    <row r="91" spans="1:4" x14ac:dyDescent="0.35">
      <c r="A91" s="297"/>
      <c r="B91" s="432"/>
      <c r="C91" s="297"/>
      <c r="D91" s="432"/>
    </row>
    <row r="92" spans="1:4" x14ac:dyDescent="0.35">
      <c r="A92" s="297"/>
      <c r="B92" s="432"/>
      <c r="C92" s="297"/>
      <c r="D92" s="432"/>
    </row>
    <row r="93" spans="1:4" x14ac:dyDescent="0.35">
      <c r="A93" s="297"/>
      <c r="B93" s="432"/>
      <c r="C93" s="297"/>
      <c r="D93" s="432"/>
    </row>
    <row r="94" spans="1:4" x14ac:dyDescent="0.35">
      <c r="A94" s="615"/>
      <c r="B94" s="770"/>
      <c r="C94" s="615"/>
      <c r="D94" s="770"/>
    </row>
    <row r="95" spans="1:4" x14ac:dyDescent="0.35">
      <c r="A95" s="615"/>
      <c r="B95" s="770"/>
      <c r="C95" s="615"/>
      <c r="D95" s="770"/>
    </row>
    <row r="96" spans="1:4" x14ac:dyDescent="0.35">
      <c r="A96" s="762"/>
      <c r="B96" s="762"/>
      <c r="C96" s="762"/>
      <c r="D96" s="762"/>
    </row>
    <row r="97" spans="1:4" x14ac:dyDescent="0.35">
      <c r="A97" s="762"/>
      <c r="B97" s="762"/>
      <c r="C97" s="762"/>
      <c r="D97" s="762"/>
    </row>
    <row r="98" spans="1:4" x14ac:dyDescent="0.35">
      <c r="A98" s="762"/>
      <c r="B98" s="762"/>
      <c r="C98" s="762"/>
      <c r="D98" s="762"/>
    </row>
    <row r="99" spans="1:4" x14ac:dyDescent="0.35">
      <c r="A99" s="294"/>
      <c r="B99" s="432"/>
      <c r="C99" s="294"/>
      <c r="D99" s="432"/>
    </row>
    <row r="100" spans="1:4" x14ac:dyDescent="0.35">
      <c r="A100" s="297"/>
      <c r="B100" s="403"/>
      <c r="C100" s="297"/>
      <c r="D100" s="432"/>
    </row>
    <row r="101" spans="1:4" x14ac:dyDescent="0.35">
      <c r="A101" s="297"/>
      <c r="B101" s="403"/>
      <c r="C101" s="297"/>
      <c r="D101" s="403"/>
    </row>
    <row r="102" spans="1:4" x14ac:dyDescent="0.35">
      <c r="A102" s="297"/>
      <c r="B102" s="432"/>
      <c r="C102" s="297"/>
      <c r="D102" s="432"/>
    </row>
    <row r="103" spans="1:4" x14ac:dyDescent="0.35">
      <c r="A103" s="297"/>
      <c r="B103" s="432"/>
      <c r="C103" s="297"/>
      <c r="D103" s="432"/>
    </row>
    <row r="104" spans="1:4" x14ac:dyDescent="0.35">
      <c r="A104" s="297"/>
      <c r="B104" s="432"/>
      <c r="C104" s="297"/>
      <c r="D104" s="403"/>
    </row>
    <row r="105" spans="1:4" x14ac:dyDescent="0.35">
      <c r="A105" s="297"/>
      <c r="B105" s="403"/>
      <c r="C105" s="297"/>
      <c r="D105" s="403"/>
    </row>
    <row r="106" spans="1:4" x14ac:dyDescent="0.35">
      <c r="A106" s="297"/>
      <c r="B106" s="403"/>
      <c r="C106" s="297"/>
      <c r="D106" s="403"/>
    </row>
    <row r="107" spans="1:4" x14ac:dyDescent="0.35">
      <c r="A107" s="297"/>
      <c r="B107" s="403"/>
      <c r="C107" s="297"/>
      <c r="D107" s="432"/>
    </row>
    <row r="108" spans="1:4" x14ac:dyDescent="0.35">
      <c r="A108" s="297"/>
      <c r="B108" s="432"/>
      <c r="C108" s="297"/>
      <c r="D108" s="432"/>
    </row>
    <row r="109" spans="1:4" x14ac:dyDescent="0.35">
      <c r="A109" s="297"/>
      <c r="B109" s="432"/>
      <c r="C109" s="297"/>
      <c r="D109" s="432"/>
    </row>
    <row r="110" spans="1:4" x14ac:dyDescent="0.35">
      <c r="A110" s="297"/>
      <c r="B110" s="403"/>
      <c r="C110" s="297"/>
      <c r="D110" s="432"/>
    </row>
    <row r="111" spans="1:4" x14ac:dyDescent="0.35">
      <c r="A111" s="297"/>
      <c r="B111" s="432"/>
      <c r="C111" s="297"/>
      <c r="D111" s="432"/>
    </row>
    <row r="112" spans="1:4" x14ac:dyDescent="0.35">
      <c r="A112" s="297"/>
      <c r="B112" s="432"/>
      <c r="C112" s="297"/>
      <c r="D112" s="432"/>
    </row>
    <row r="113" spans="1:4" x14ac:dyDescent="0.35">
      <c r="A113" s="297"/>
      <c r="B113" s="432"/>
      <c r="C113" s="297"/>
      <c r="D113" s="403"/>
    </row>
    <row r="114" spans="1:4" x14ac:dyDescent="0.35">
      <c r="A114" s="297"/>
      <c r="B114" s="432"/>
      <c r="C114" s="297"/>
      <c r="D114" s="432"/>
    </row>
    <row r="115" spans="1:4" x14ac:dyDescent="0.35">
      <c r="A115" s="297"/>
      <c r="B115" s="432"/>
      <c r="C115" s="297"/>
      <c r="D115" s="403"/>
    </row>
    <row r="116" spans="1:4" x14ac:dyDescent="0.35">
      <c r="A116" s="297"/>
      <c r="B116" s="432"/>
      <c r="C116" s="297"/>
      <c r="D116" s="432"/>
    </row>
    <row r="117" spans="1:4" x14ac:dyDescent="0.35">
      <c r="A117" s="297"/>
      <c r="B117" s="432"/>
      <c r="C117" s="297"/>
      <c r="D117" s="432"/>
    </row>
    <row r="118" spans="1:4" x14ac:dyDescent="0.35">
      <c r="A118" s="297"/>
      <c r="B118" s="432"/>
      <c r="C118" s="297"/>
      <c r="D118" s="432"/>
    </row>
    <row r="119" spans="1:4" x14ac:dyDescent="0.35">
      <c r="A119" s="297"/>
      <c r="B119" s="432"/>
      <c r="C119" s="297"/>
      <c r="D119" s="403"/>
    </row>
    <row r="120" spans="1:4" x14ac:dyDescent="0.35">
      <c r="A120" s="297"/>
      <c r="B120" s="403"/>
      <c r="C120" s="297"/>
      <c r="D120" s="432"/>
    </row>
    <row r="121" spans="1:4" x14ac:dyDescent="0.35">
      <c r="A121" s="297"/>
      <c r="B121" s="432"/>
      <c r="C121" s="297"/>
      <c r="D121" s="403"/>
    </row>
    <row r="122" spans="1:4" x14ac:dyDescent="0.35">
      <c r="A122" s="297"/>
      <c r="B122" s="432"/>
      <c r="C122" s="297"/>
      <c r="D122" s="432"/>
    </row>
    <row r="123" spans="1:4" x14ac:dyDescent="0.35">
      <c r="A123" s="297"/>
      <c r="B123" s="432"/>
      <c r="C123" s="297"/>
      <c r="D123" s="432"/>
    </row>
    <row r="124" spans="1:4" x14ac:dyDescent="0.35">
      <c r="A124" s="297"/>
      <c r="B124" s="432"/>
      <c r="C124" s="297"/>
      <c r="D124" s="432"/>
    </row>
    <row r="125" spans="1:4" x14ac:dyDescent="0.35">
      <c r="A125" s="297"/>
      <c r="B125" s="432"/>
      <c r="C125" s="771"/>
      <c r="D125" s="432"/>
    </row>
    <row r="126" spans="1:4" x14ac:dyDescent="0.35">
      <c r="A126" s="297"/>
      <c r="B126" s="432"/>
      <c r="C126" s="297"/>
      <c r="D126" s="432"/>
    </row>
    <row r="127" spans="1:4" x14ac:dyDescent="0.35">
      <c r="A127" s="297"/>
      <c r="B127" s="432"/>
      <c r="C127" s="297"/>
      <c r="D127" s="432"/>
    </row>
    <row r="128" spans="1:4" x14ac:dyDescent="0.35">
      <c r="A128" s="297"/>
      <c r="B128" s="432"/>
      <c r="C128" s="297"/>
      <c r="D128" s="432"/>
    </row>
    <row r="129" spans="1:4" x14ac:dyDescent="0.35">
      <c r="A129" s="297"/>
      <c r="B129" s="432"/>
      <c r="C129" s="297"/>
      <c r="D129" s="432"/>
    </row>
    <row r="130" spans="1:4" x14ac:dyDescent="0.35">
      <c r="A130" s="297"/>
      <c r="B130" s="432"/>
      <c r="C130" s="297"/>
      <c r="D130" s="432"/>
    </row>
    <row r="131" spans="1:4" x14ac:dyDescent="0.35">
      <c r="A131" s="297"/>
      <c r="B131" s="432"/>
      <c r="C131" s="297"/>
      <c r="D131" s="432"/>
    </row>
    <row r="132" spans="1:4" x14ac:dyDescent="0.35">
      <c r="A132" s="297"/>
      <c r="B132" s="403"/>
      <c r="C132" s="297"/>
      <c r="D132" s="432"/>
    </row>
    <row r="133" spans="1:4" x14ac:dyDescent="0.35">
      <c r="A133" s="297"/>
      <c r="B133" s="403"/>
      <c r="C133" s="297"/>
      <c r="D133" s="432"/>
    </row>
    <row r="134" spans="1:4" x14ac:dyDescent="0.35">
      <c r="A134" s="297"/>
      <c r="B134" s="432"/>
      <c r="C134" s="297"/>
      <c r="D134" s="432"/>
    </row>
    <row r="135" spans="1:4" x14ac:dyDescent="0.35">
      <c r="A135" s="297"/>
      <c r="B135" s="432"/>
      <c r="C135" s="297"/>
      <c r="D135" s="432"/>
    </row>
    <row r="136" spans="1:4" x14ac:dyDescent="0.35">
      <c r="A136" s="297"/>
      <c r="B136" s="403"/>
      <c r="C136" s="297"/>
      <c r="D136" s="432"/>
    </row>
    <row r="137" spans="1:4" x14ac:dyDescent="0.35">
      <c r="A137" s="297"/>
      <c r="B137" s="403"/>
      <c r="C137" s="297"/>
      <c r="D137" s="432"/>
    </row>
    <row r="138" spans="1:4" x14ac:dyDescent="0.35">
      <c r="A138" s="297"/>
      <c r="B138" s="432"/>
      <c r="C138" s="297"/>
      <c r="D138" s="432"/>
    </row>
    <row r="139" spans="1:4" x14ac:dyDescent="0.35">
      <c r="A139" s="297"/>
      <c r="B139" s="432"/>
      <c r="C139" s="297"/>
      <c r="D139" s="432"/>
    </row>
    <row r="140" spans="1:4" x14ac:dyDescent="0.35">
      <c r="A140" s="297"/>
      <c r="B140" s="432"/>
      <c r="C140" s="297"/>
      <c r="D140" s="432"/>
    </row>
    <row r="141" spans="1:4" x14ac:dyDescent="0.35">
      <c r="A141" s="297"/>
      <c r="B141" s="432"/>
      <c r="C141" s="297"/>
      <c r="D141" s="432"/>
    </row>
    <row r="142" spans="1:4" x14ac:dyDescent="0.35">
      <c r="A142" s="297"/>
      <c r="B142" s="432"/>
      <c r="C142" s="297"/>
      <c r="D142" s="432"/>
    </row>
    <row r="143" spans="1:4" x14ac:dyDescent="0.35">
      <c r="A143" s="297"/>
      <c r="B143" s="432"/>
      <c r="C143" s="297"/>
      <c r="D143" s="432"/>
    </row>
    <row r="144" spans="1:4" x14ac:dyDescent="0.35">
      <c r="A144" s="615"/>
      <c r="B144" s="770"/>
      <c r="C144" s="615"/>
      <c r="D144" s="770"/>
    </row>
    <row r="145" spans="1:5" x14ac:dyDescent="0.35">
      <c r="A145" s="615"/>
      <c r="B145" s="770"/>
      <c r="C145" s="615"/>
      <c r="D145" s="770"/>
    </row>
    <row r="146" spans="1:5" x14ac:dyDescent="0.35">
      <c r="A146" s="762"/>
      <c r="B146" s="762"/>
      <c r="C146" s="762"/>
      <c r="D146" s="762"/>
    </row>
    <row r="147" spans="1:5" x14ac:dyDescent="0.35">
      <c r="A147" s="762"/>
      <c r="B147" s="762"/>
      <c r="C147" s="762"/>
      <c r="D147" s="762"/>
    </row>
    <row r="148" spans="1:5" x14ac:dyDescent="0.35">
      <c r="A148" s="762"/>
      <c r="B148" s="762"/>
      <c r="C148" s="762"/>
      <c r="D148" s="762"/>
    </row>
    <row r="149" spans="1:5" x14ac:dyDescent="0.35">
      <c r="A149" s="294"/>
      <c r="B149" s="432"/>
      <c r="C149" s="294"/>
      <c r="D149" s="432"/>
    </row>
    <row r="150" spans="1:5" x14ac:dyDescent="0.35">
      <c r="A150" s="297"/>
      <c r="B150" s="432"/>
      <c r="C150" s="297"/>
      <c r="D150" s="432"/>
      <c r="E150" s="404"/>
    </row>
    <row r="151" spans="1:5" x14ac:dyDescent="0.35">
      <c r="A151" s="297"/>
      <c r="B151" s="432"/>
      <c r="C151" s="297"/>
      <c r="D151" s="432"/>
    </row>
    <row r="152" spans="1:5" x14ac:dyDescent="0.35">
      <c r="A152" s="297"/>
      <c r="B152" s="432"/>
      <c r="C152" s="297"/>
      <c r="D152" s="432"/>
    </row>
    <row r="153" spans="1:5" x14ac:dyDescent="0.35">
      <c r="A153" s="297"/>
      <c r="B153" s="432"/>
      <c r="C153" s="297"/>
      <c r="D153" s="432"/>
    </row>
    <row r="154" spans="1:5" x14ac:dyDescent="0.35">
      <c r="A154" s="297"/>
      <c r="B154" s="432"/>
      <c r="C154" s="297"/>
      <c r="D154" s="432"/>
    </row>
    <row r="155" spans="1:5" x14ac:dyDescent="0.35">
      <c r="A155" s="297"/>
      <c r="B155" s="432"/>
      <c r="C155" s="297"/>
      <c r="D155" s="432"/>
    </row>
    <row r="156" spans="1:5" x14ac:dyDescent="0.35">
      <c r="A156" s="297"/>
      <c r="B156" s="432"/>
      <c r="C156" s="297"/>
      <c r="D156" s="432"/>
    </row>
    <row r="157" spans="1:5" x14ac:dyDescent="0.35">
      <c r="A157" s="297"/>
      <c r="B157" s="432"/>
      <c r="C157" s="297"/>
      <c r="D157" s="432"/>
    </row>
    <row r="158" spans="1:5" x14ac:dyDescent="0.35">
      <c r="A158" s="297"/>
      <c r="B158" s="432"/>
      <c r="C158" s="297"/>
      <c r="D158" s="432"/>
    </row>
    <row r="159" spans="1:5" x14ac:dyDescent="0.35">
      <c r="A159" s="297"/>
      <c r="B159" s="432"/>
      <c r="C159" s="297"/>
      <c r="D159" s="432"/>
    </row>
    <row r="160" spans="1:5" x14ac:dyDescent="0.35">
      <c r="A160" s="297"/>
      <c r="B160" s="432"/>
      <c r="C160" s="297"/>
      <c r="D160" s="432"/>
    </row>
    <row r="161" spans="1:5" x14ac:dyDescent="0.35">
      <c r="A161" s="297"/>
      <c r="B161" s="432"/>
      <c r="C161" s="297"/>
      <c r="D161" s="432"/>
    </row>
    <row r="162" spans="1:5" x14ac:dyDescent="0.35">
      <c r="A162" s="297"/>
      <c r="B162" s="432"/>
      <c r="C162" s="297"/>
      <c r="D162" s="432"/>
    </row>
    <row r="163" spans="1:5" x14ac:dyDescent="0.35">
      <c r="A163" s="297"/>
      <c r="B163" s="432"/>
      <c r="C163" s="771"/>
      <c r="D163" s="432"/>
    </row>
    <row r="164" spans="1:5" x14ac:dyDescent="0.35">
      <c r="A164" s="297"/>
      <c r="B164" s="432"/>
      <c r="C164" s="297"/>
      <c r="D164" s="432"/>
      <c r="E164" s="404"/>
    </row>
    <row r="165" spans="1:5" x14ac:dyDescent="0.35">
      <c r="A165" s="297"/>
      <c r="B165" s="432"/>
      <c r="C165" s="297"/>
      <c r="D165" s="432"/>
    </row>
    <row r="166" spans="1:5" x14ac:dyDescent="0.35">
      <c r="A166" s="297"/>
      <c r="B166" s="432"/>
      <c r="C166" s="297"/>
      <c r="D166" s="432"/>
    </row>
    <row r="167" spans="1:5" x14ac:dyDescent="0.35">
      <c r="A167" s="297"/>
      <c r="B167" s="432"/>
      <c r="C167" s="297"/>
      <c r="D167" s="432"/>
    </row>
    <row r="168" spans="1:5" x14ac:dyDescent="0.35">
      <c r="A168" s="297"/>
      <c r="B168" s="432"/>
      <c r="C168" s="297"/>
      <c r="D168" s="432"/>
    </row>
    <row r="169" spans="1:5" x14ac:dyDescent="0.35">
      <c r="A169" s="297"/>
      <c r="B169" s="432"/>
      <c r="C169" s="297"/>
      <c r="D169" s="432"/>
    </row>
    <row r="170" spans="1:5" x14ac:dyDescent="0.35">
      <c r="A170" s="297"/>
      <c r="B170" s="432"/>
      <c r="C170" s="297"/>
      <c r="D170" s="432"/>
    </row>
    <row r="171" spans="1:5" x14ac:dyDescent="0.35">
      <c r="A171" s="297"/>
      <c r="B171" s="432"/>
      <c r="C171" s="297"/>
      <c r="D171" s="432"/>
    </row>
    <row r="172" spans="1:5" x14ac:dyDescent="0.35">
      <c r="A172" s="297"/>
      <c r="B172" s="432"/>
      <c r="C172" s="297"/>
      <c r="D172" s="432"/>
    </row>
    <row r="173" spans="1:5" x14ac:dyDescent="0.35">
      <c r="A173" s="297"/>
      <c r="B173" s="432"/>
      <c r="C173" s="297"/>
      <c r="D173" s="432"/>
    </row>
    <row r="174" spans="1:5" x14ac:dyDescent="0.35">
      <c r="A174" s="297"/>
      <c r="B174" s="432"/>
      <c r="C174" s="297"/>
      <c r="D174" s="432"/>
    </row>
    <row r="175" spans="1:5" x14ac:dyDescent="0.35">
      <c r="A175" s="297"/>
      <c r="B175" s="432"/>
      <c r="C175" s="297"/>
      <c r="D175" s="432"/>
    </row>
    <row r="176" spans="1:5" x14ac:dyDescent="0.35">
      <c r="A176" s="297"/>
      <c r="B176" s="432"/>
      <c r="C176" s="297"/>
      <c r="D176" s="432"/>
    </row>
    <row r="177" spans="1:4" x14ac:dyDescent="0.35">
      <c r="A177" s="297"/>
      <c r="B177" s="432"/>
      <c r="C177" s="297"/>
      <c r="D177" s="432"/>
    </row>
    <row r="178" spans="1:4" x14ac:dyDescent="0.35">
      <c r="A178" s="297"/>
      <c r="B178" s="432"/>
      <c r="C178" s="297"/>
      <c r="D178" s="432"/>
    </row>
    <row r="179" spans="1:4" x14ac:dyDescent="0.35">
      <c r="A179" s="297"/>
      <c r="B179" s="432"/>
      <c r="C179" s="297"/>
      <c r="D179" s="432"/>
    </row>
    <row r="180" spans="1:4" x14ac:dyDescent="0.35">
      <c r="A180" s="297"/>
      <c r="B180" s="432"/>
      <c r="C180" s="297"/>
      <c r="D180" s="432"/>
    </row>
    <row r="181" spans="1:4" x14ac:dyDescent="0.35">
      <c r="A181" s="297"/>
      <c r="B181" s="432"/>
      <c r="C181" s="297"/>
      <c r="D181" s="432"/>
    </row>
    <row r="182" spans="1:4" x14ac:dyDescent="0.35">
      <c r="A182" s="297"/>
      <c r="B182" s="432"/>
      <c r="C182" s="297"/>
      <c r="D182" s="432"/>
    </row>
    <row r="183" spans="1:4" x14ac:dyDescent="0.35">
      <c r="A183" s="297"/>
      <c r="B183" s="432"/>
      <c r="C183" s="297"/>
      <c r="D183" s="432"/>
    </row>
    <row r="184" spans="1:4" x14ac:dyDescent="0.35">
      <c r="A184" s="297"/>
      <c r="B184" s="432"/>
      <c r="C184" s="297"/>
      <c r="D184" s="432"/>
    </row>
    <row r="185" spans="1:4" x14ac:dyDescent="0.35">
      <c r="A185" s="297"/>
      <c r="B185" s="432"/>
      <c r="C185" s="297"/>
      <c r="D185" s="432"/>
    </row>
    <row r="186" spans="1:4" x14ac:dyDescent="0.35">
      <c r="A186" s="297"/>
      <c r="B186" s="432"/>
      <c r="C186" s="297"/>
      <c r="D186" s="432"/>
    </row>
    <row r="187" spans="1:4" x14ac:dyDescent="0.35">
      <c r="A187" s="297"/>
      <c r="B187" s="432"/>
      <c r="C187" s="297"/>
      <c r="D187" s="432"/>
    </row>
    <row r="188" spans="1:4" x14ac:dyDescent="0.35">
      <c r="A188" s="297"/>
      <c r="B188" s="432"/>
      <c r="C188" s="297"/>
      <c r="D188" s="432"/>
    </row>
    <row r="189" spans="1:4" x14ac:dyDescent="0.35">
      <c r="A189" s="297"/>
      <c r="B189" s="432"/>
      <c r="C189" s="297"/>
      <c r="D189" s="432"/>
    </row>
    <row r="190" spans="1:4" x14ac:dyDescent="0.35">
      <c r="A190" s="297"/>
      <c r="B190" s="432"/>
      <c r="C190" s="297"/>
      <c r="D190" s="432"/>
    </row>
    <row r="191" spans="1:4" x14ac:dyDescent="0.35">
      <c r="A191" s="297"/>
      <c r="B191" s="432"/>
      <c r="C191" s="297"/>
      <c r="D191" s="432"/>
    </row>
    <row r="192" spans="1:4" x14ac:dyDescent="0.35">
      <c r="A192" s="297"/>
      <c r="B192" s="432"/>
      <c r="C192" s="297"/>
      <c r="D192" s="432"/>
    </row>
    <row r="193" spans="1:4" x14ac:dyDescent="0.35">
      <c r="A193" s="297"/>
      <c r="B193" s="432"/>
      <c r="C193" s="297"/>
      <c r="D193" s="432"/>
    </row>
    <row r="194" spans="1:4" x14ac:dyDescent="0.35">
      <c r="A194" s="615"/>
      <c r="B194" s="770"/>
      <c r="C194" s="615"/>
      <c r="D194" s="770"/>
    </row>
    <row r="195" spans="1:4" x14ac:dyDescent="0.35">
      <c r="A195" s="615"/>
      <c r="B195" s="770"/>
      <c r="C195" s="615"/>
      <c r="D195" s="770"/>
    </row>
    <row r="196" spans="1:4" x14ac:dyDescent="0.35">
      <c r="A196" s="762"/>
      <c r="B196" s="762"/>
      <c r="C196" s="762"/>
      <c r="D196" s="762"/>
    </row>
    <row r="197" spans="1:4" x14ac:dyDescent="0.35">
      <c r="A197" s="762"/>
      <c r="B197" s="762"/>
      <c r="C197" s="762"/>
      <c r="D197" s="762"/>
    </row>
    <row r="198" spans="1:4" x14ac:dyDescent="0.35">
      <c r="A198" s="762"/>
      <c r="B198" s="762"/>
      <c r="C198" s="762"/>
      <c r="D198" s="762"/>
    </row>
    <row r="199" spans="1:4" x14ac:dyDescent="0.35">
      <c r="A199" s="294"/>
      <c r="B199" s="432"/>
      <c r="C199" s="294"/>
      <c r="D199" s="432"/>
    </row>
    <row r="200" spans="1:4" x14ac:dyDescent="0.35">
      <c r="A200" s="297"/>
      <c r="B200" s="432"/>
      <c r="C200" s="297"/>
      <c r="D200" s="432"/>
    </row>
    <row r="201" spans="1:4" x14ac:dyDescent="0.35">
      <c r="A201" s="297"/>
      <c r="B201" s="432"/>
      <c r="C201" s="771"/>
      <c r="D201" s="432"/>
    </row>
    <row r="202" spans="1:4" x14ac:dyDescent="0.35">
      <c r="A202" s="297"/>
      <c r="B202" s="432"/>
      <c r="C202" s="297"/>
      <c r="D202" s="432"/>
    </row>
    <row r="203" spans="1:4" x14ac:dyDescent="0.35">
      <c r="A203" s="297"/>
      <c r="B203" s="432"/>
      <c r="C203" s="297"/>
      <c r="D203" s="432"/>
    </row>
    <row r="204" spans="1:4" x14ac:dyDescent="0.35">
      <c r="A204" s="297"/>
      <c r="B204" s="432"/>
      <c r="C204" s="297"/>
      <c r="D204" s="432"/>
    </row>
    <row r="205" spans="1:4" x14ac:dyDescent="0.35">
      <c r="A205" s="297"/>
      <c r="B205" s="432"/>
      <c r="C205" s="297"/>
      <c r="D205" s="432"/>
    </row>
    <row r="206" spans="1:4" x14ac:dyDescent="0.35">
      <c r="A206" s="297"/>
      <c r="B206" s="432"/>
      <c r="C206" s="297"/>
      <c r="D206" s="432"/>
    </row>
    <row r="207" spans="1:4" x14ac:dyDescent="0.35">
      <c r="A207" s="297"/>
      <c r="B207" s="432"/>
      <c r="C207" s="297"/>
      <c r="D207" s="432"/>
    </row>
    <row r="208" spans="1:4" x14ac:dyDescent="0.35">
      <c r="A208" s="297"/>
      <c r="B208" s="432"/>
      <c r="C208" s="297"/>
      <c r="D208" s="403"/>
    </row>
    <row r="209" spans="1:4" x14ac:dyDescent="0.35">
      <c r="A209" s="297"/>
      <c r="B209" s="432"/>
      <c r="C209" s="297"/>
      <c r="D209" s="432"/>
    </row>
    <row r="210" spans="1:4" x14ac:dyDescent="0.35">
      <c r="A210" s="297"/>
      <c r="B210" s="432"/>
      <c r="C210" s="297"/>
      <c r="D210" s="403"/>
    </row>
    <row r="211" spans="1:4" x14ac:dyDescent="0.35">
      <c r="A211" s="297"/>
      <c r="B211" s="432"/>
      <c r="C211" s="297"/>
      <c r="D211" s="432"/>
    </row>
    <row r="212" spans="1:4" x14ac:dyDescent="0.35">
      <c r="A212" s="297"/>
      <c r="B212" s="432"/>
      <c r="C212" s="297"/>
      <c r="D212" s="432"/>
    </row>
    <row r="213" spans="1:4" x14ac:dyDescent="0.35">
      <c r="A213" s="297"/>
      <c r="B213" s="432"/>
      <c r="C213" s="297"/>
      <c r="D213" s="432"/>
    </row>
    <row r="214" spans="1:4" x14ac:dyDescent="0.35">
      <c r="A214" s="297"/>
      <c r="B214" s="432"/>
      <c r="C214" s="297"/>
      <c r="D214" s="432"/>
    </row>
    <row r="215" spans="1:4" x14ac:dyDescent="0.35">
      <c r="A215" s="297"/>
      <c r="B215" s="432"/>
      <c r="C215" s="297"/>
      <c r="D215" s="432"/>
    </row>
    <row r="216" spans="1:4" x14ac:dyDescent="0.35">
      <c r="A216" s="297"/>
      <c r="B216" s="432"/>
      <c r="C216" s="297"/>
      <c r="D216" s="432"/>
    </row>
    <row r="217" spans="1:4" x14ac:dyDescent="0.35">
      <c r="A217" s="297"/>
      <c r="B217" s="432"/>
      <c r="C217" s="297"/>
      <c r="D217" s="432"/>
    </row>
    <row r="218" spans="1:4" x14ac:dyDescent="0.35">
      <c r="A218" s="297"/>
      <c r="B218" s="432"/>
      <c r="C218" s="297"/>
      <c r="D218" s="432"/>
    </row>
    <row r="219" spans="1:4" x14ac:dyDescent="0.35">
      <c r="A219" s="297"/>
      <c r="B219" s="432"/>
      <c r="C219" s="297"/>
      <c r="D219" s="432"/>
    </row>
    <row r="220" spans="1:4" x14ac:dyDescent="0.35">
      <c r="A220" s="297"/>
      <c r="B220" s="432"/>
      <c r="C220" s="297"/>
      <c r="D220" s="432"/>
    </row>
    <row r="221" spans="1:4" x14ac:dyDescent="0.35">
      <c r="A221" s="297"/>
      <c r="B221" s="432"/>
      <c r="C221" s="297"/>
      <c r="D221" s="432"/>
    </row>
    <row r="222" spans="1:4" x14ac:dyDescent="0.35">
      <c r="A222" s="297"/>
      <c r="B222" s="403"/>
      <c r="C222" s="297"/>
      <c r="D222" s="403"/>
    </row>
    <row r="223" spans="1:4" x14ac:dyDescent="0.35">
      <c r="A223" s="297"/>
      <c r="B223" s="403"/>
      <c r="C223" s="297"/>
      <c r="D223" s="432"/>
    </row>
    <row r="224" spans="1:4" x14ac:dyDescent="0.35">
      <c r="A224" s="297"/>
      <c r="B224" s="432"/>
      <c r="C224" s="297"/>
      <c r="D224" s="403"/>
    </row>
    <row r="225" spans="1:4" x14ac:dyDescent="0.35">
      <c r="A225" s="297"/>
      <c r="B225" s="432"/>
      <c r="C225" s="297"/>
      <c r="D225" s="432"/>
    </row>
    <row r="226" spans="1:4" x14ac:dyDescent="0.35">
      <c r="A226" s="297"/>
      <c r="B226" s="432"/>
      <c r="C226" s="297"/>
      <c r="D226" s="432"/>
    </row>
    <row r="227" spans="1:4" x14ac:dyDescent="0.35">
      <c r="A227" s="297"/>
      <c r="B227" s="432"/>
      <c r="C227" s="297"/>
      <c r="D227" s="432"/>
    </row>
    <row r="228" spans="1:4" x14ac:dyDescent="0.35">
      <c r="A228" s="297"/>
      <c r="B228" s="432"/>
      <c r="C228" s="297"/>
      <c r="D228" s="432"/>
    </row>
    <row r="229" spans="1:4" x14ac:dyDescent="0.35">
      <c r="A229" s="297"/>
      <c r="B229" s="432"/>
      <c r="C229" s="297"/>
      <c r="D229" s="432"/>
    </row>
    <row r="230" spans="1:4" x14ac:dyDescent="0.35">
      <c r="A230" s="297"/>
      <c r="B230" s="432"/>
      <c r="C230" s="297"/>
      <c r="D230" s="432"/>
    </row>
    <row r="231" spans="1:4" x14ac:dyDescent="0.35">
      <c r="A231" s="297"/>
      <c r="B231" s="432"/>
      <c r="C231" s="297"/>
      <c r="D231" s="432"/>
    </row>
    <row r="232" spans="1:4" x14ac:dyDescent="0.35">
      <c r="A232" s="297"/>
      <c r="B232" s="432"/>
      <c r="C232" s="297"/>
      <c r="D232" s="432"/>
    </row>
    <row r="233" spans="1:4" x14ac:dyDescent="0.35">
      <c r="A233" s="297"/>
      <c r="B233" s="432"/>
      <c r="C233" s="297"/>
      <c r="D233" s="432"/>
    </row>
    <row r="234" spans="1:4" x14ac:dyDescent="0.35">
      <c r="A234" s="297"/>
      <c r="B234" s="432"/>
      <c r="C234" s="297"/>
      <c r="D234" s="432"/>
    </row>
    <row r="235" spans="1:4" x14ac:dyDescent="0.35">
      <c r="A235" s="297"/>
      <c r="B235" s="432"/>
      <c r="C235" s="297"/>
      <c r="D235" s="432"/>
    </row>
    <row r="236" spans="1:4" x14ac:dyDescent="0.35">
      <c r="A236" s="297"/>
      <c r="B236" s="432"/>
      <c r="C236" s="297"/>
      <c r="D236" s="432"/>
    </row>
    <row r="237" spans="1:4" x14ac:dyDescent="0.35">
      <c r="A237" s="297"/>
      <c r="B237" s="432"/>
      <c r="C237" s="297"/>
      <c r="D237" s="432"/>
    </row>
    <row r="238" spans="1:4" x14ac:dyDescent="0.35">
      <c r="A238" s="297"/>
      <c r="B238" s="432"/>
      <c r="C238" s="297"/>
      <c r="D238" s="432"/>
    </row>
    <row r="239" spans="1:4" x14ac:dyDescent="0.35">
      <c r="A239" s="297"/>
      <c r="B239" s="432"/>
      <c r="C239" s="297"/>
      <c r="D239" s="432"/>
    </row>
    <row r="240" spans="1:4" x14ac:dyDescent="0.35">
      <c r="A240" s="297"/>
      <c r="B240" s="432"/>
      <c r="C240" s="297"/>
      <c r="D240" s="432"/>
    </row>
    <row r="241" spans="1:4" x14ac:dyDescent="0.35">
      <c r="A241" s="297"/>
      <c r="B241" s="432"/>
      <c r="C241" s="297"/>
      <c r="D241" s="432"/>
    </row>
    <row r="242" spans="1:4" x14ac:dyDescent="0.35">
      <c r="A242" s="297"/>
      <c r="B242" s="432"/>
      <c r="C242" s="297"/>
      <c r="D242" s="432"/>
    </row>
    <row r="243" spans="1:4" x14ac:dyDescent="0.35">
      <c r="A243" s="297"/>
      <c r="B243" s="432"/>
      <c r="C243" s="297"/>
      <c r="D243" s="432"/>
    </row>
    <row r="244" spans="1:4" x14ac:dyDescent="0.35">
      <c r="A244" s="615"/>
      <c r="B244" s="770"/>
      <c r="C244" s="615"/>
      <c r="D244" s="770"/>
    </row>
    <row r="245" spans="1:4" x14ac:dyDescent="0.35">
      <c r="A245" s="615"/>
      <c r="B245" s="770"/>
      <c r="C245" s="615"/>
      <c r="D245" s="770"/>
    </row>
    <row r="246" spans="1:4" x14ac:dyDescent="0.35">
      <c r="A246" s="762"/>
      <c r="B246" s="762"/>
      <c r="C246" s="762"/>
      <c r="D246" s="762"/>
    </row>
    <row r="247" spans="1:4" x14ac:dyDescent="0.35">
      <c r="A247" s="762"/>
      <c r="B247" s="762"/>
      <c r="C247" s="762"/>
      <c r="D247" s="762"/>
    </row>
    <row r="248" spans="1:4" x14ac:dyDescent="0.35">
      <c r="A248" s="762"/>
      <c r="B248" s="762"/>
      <c r="C248" s="762"/>
      <c r="D248" s="762"/>
    </row>
    <row r="249" spans="1:4" x14ac:dyDescent="0.35">
      <c r="A249" s="294"/>
      <c r="B249" s="432"/>
      <c r="C249" s="294"/>
      <c r="D249" s="432"/>
    </row>
    <row r="250" spans="1:4" x14ac:dyDescent="0.35">
      <c r="A250" s="297"/>
      <c r="B250" s="432"/>
      <c r="C250" s="297"/>
      <c r="D250" s="432"/>
    </row>
    <row r="251" spans="1:4" x14ac:dyDescent="0.35">
      <c r="A251" s="297"/>
      <c r="B251" s="432"/>
      <c r="C251" s="297"/>
      <c r="D251" s="432"/>
    </row>
    <row r="252" spans="1:4" x14ac:dyDescent="0.35">
      <c r="A252" s="297"/>
      <c r="B252" s="432"/>
      <c r="C252" s="297"/>
      <c r="D252" s="432"/>
    </row>
    <row r="253" spans="1:4" x14ac:dyDescent="0.35">
      <c r="A253" s="297"/>
      <c r="B253" s="432"/>
      <c r="C253" s="297"/>
      <c r="D253" s="432"/>
    </row>
    <row r="254" spans="1:4" x14ac:dyDescent="0.35">
      <c r="A254" s="297"/>
      <c r="B254" s="432"/>
      <c r="C254" s="297"/>
      <c r="D254" s="432"/>
    </row>
    <row r="255" spans="1:4" x14ac:dyDescent="0.35">
      <c r="A255" s="297"/>
      <c r="B255" s="432"/>
      <c r="C255" s="297"/>
      <c r="D255" s="432"/>
    </row>
    <row r="256" spans="1:4" x14ac:dyDescent="0.35">
      <c r="A256" s="297"/>
      <c r="B256" s="432"/>
      <c r="C256" s="297"/>
      <c r="D256" s="432"/>
    </row>
    <row r="257" spans="1:4" x14ac:dyDescent="0.35">
      <c r="A257" s="297"/>
      <c r="B257" s="432"/>
      <c r="C257" s="297"/>
      <c r="D257" s="432"/>
    </row>
    <row r="258" spans="1:4" x14ac:dyDescent="0.35">
      <c r="A258" s="297"/>
      <c r="B258" s="432"/>
      <c r="C258" s="297"/>
      <c r="D258" s="432"/>
    </row>
    <row r="259" spans="1:4" x14ac:dyDescent="0.35">
      <c r="A259" s="297"/>
      <c r="B259" s="432"/>
      <c r="C259" s="297"/>
      <c r="D259" s="432"/>
    </row>
    <row r="260" spans="1:4" x14ac:dyDescent="0.35">
      <c r="A260" s="297"/>
      <c r="B260" s="432"/>
      <c r="C260" s="297"/>
      <c r="D260" s="432"/>
    </row>
    <row r="261" spans="1:4" x14ac:dyDescent="0.35">
      <c r="A261" s="297"/>
      <c r="B261" s="432"/>
      <c r="C261" s="297"/>
      <c r="D261" s="432"/>
    </row>
    <row r="262" spans="1:4" x14ac:dyDescent="0.35">
      <c r="A262" s="297"/>
      <c r="B262" s="432"/>
      <c r="C262" s="297"/>
      <c r="D262" s="432"/>
    </row>
    <row r="263" spans="1:4" x14ac:dyDescent="0.35">
      <c r="A263" s="297"/>
      <c r="B263" s="432"/>
      <c r="C263" s="297"/>
      <c r="D263" s="432"/>
    </row>
    <row r="264" spans="1:4" x14ac:dyDescent="0.35">
      <c r="A264" s="297"/>
      <c r="B264" s="432"/>
      <c r="C264" s="297"/>
      <c r="D264" s="432"/>
    </row>
    <row r="265" spans="1:4" x14ac:dyDescent="0.35">
      <c r="A265" s="297"/>
      <c r="B265" s="432"/>
      <c r="C265" s="297"/>
      <c r="D265" s="432"/>
    </row>
    <row r="266" spans="1:4" x14ac:dyDescent="0.35">
      <c r="A266" s="297"/>
      <c r="B266" s="432"/>
      <c r="C266" s="297"/>
      <c r="D266" s="432"/>
    </row>
    <row r="267" spans="1:4" x14ac:dyDescent="0.35">
      <c r="A267" s="297"/>
      <c r="B267" s="432"/>
      <c r="C267" s="297"/>
      <c r="D267" s="432"/>
    </row>
    <row r="268" spans="1:4" x14ac:dyDescent="0.35">
      <c r="A268" s="297"/>
      <c r="B268" s="432"/>
      <c r="C268" s="297"/>
      <c r="D268" s="432"/>
    </row>
    <row r="269" spans="1:4" x14ac:dyDescent="0.35">
      <c r="A269" s="297"/>
      <c r="B269" s="432"/>
      <c r="C269" s="297"/>
      <c r="D269" s="432"/>
    </row>
    <row r="270" spans="1:4" x14ac:dyDescent="0.35">
      <c r="A270" s="297"/>
      <c r="B270" s="432"/>
      <c r="C270" s="297"/>
      <c r="D270" s="432"/>
    </row>
    <row r="271" spans="1:4" x14ac:dyDescent="0.35">
      <c r="A271" s="297"/>
      <c r="B271" s="432"/>
      <c r="C271" s="297"/>
      <c r="D271" s="432"/>
    </row>
    <row r="272" spans="1:4" x14ac:dyDescent="0.35">
      <c r="A272" s="297"/>
      <c r="B272" s="432"/>
      <c r="C272" s="297"/>
      <c r="D272" s="432"/>
    </row>
    <row r="273" spans="1:4" x14ac:dyDescent="0.35">
      <c r="A273" s="297"/>
      <c r="B273" s="432"/>
      <c r="C273" s="297"/>
      <c r="D273" s="432"/>
    </row>
    <row r="274" spans="1:4" x14ac:dyDescent="0.35">
      <c r="A274" s="297"/>
      <c r="B274" s="432"/>
      <c r="C274" s="297"/>
      <c r="D274" s="432"/>
    </row>
    <row r="275" spans="1:4" x14ac:dyDescent="0.35">
      <c r="A275" s="297"/>
      <c r="B275" s="432"/>
      <c r="C275" s="297"/>
      <c r="D275" s="432"/>
    </row>
    <row r="276" spans="1:4" x14ac:dyDescent="0.35">
      <c r="A276" s="297"/>
      <c r="B276" s="432"/>
      <c r="C276" s="297"/>
      <c r="D276" s="432"/>
    </row>
    <row r="277" spans="1:4" x14ac:dyDescent="0.35">
      <c r="A277" s="297"/>
      <c r="B277" s="432"/>
      <c r="C277" s="297"/>
      <c r="D277" s="432"/>
    </row>
    <row r="278" spans="1:4" x14ac:dyDescent="0.35">
      <c r="A278" s="297"/>
      <c r="B278" s="432"/>
      <c r="C278" s="297"/>
      <c r="D278" s="432"/>
    </row>
    <row r="279" spans="1:4" x14ac:dyDescent="0.35">
      <c r="A279" s="297"/>
      <c r="B279" s="432"/>
      <c r="C279" s="297"/>
      <c r="D279" s="432"/>
    </row>
    <row r="280" spans="1:4" x14ac:dyDescent="0.35">
      <c r="A280" s="297"/>
      <c r="B280" s="432"/>
      <c r="C280" s="297"/>
      <c r="D280" s="432"/>
    </row>
    <row r="281" spans="1:4" x14ac:dyDescent="0.35">
      <c r="A281" s="297"/>
      <c r="B281" s="432"/>
      <c r="C281" s="297"/>
      <c r="D281" s="432"/>
    </row>
    <row r="282" spans="1:4" x14ac:dyDescent="0.35">
      <c r="A282" s="297"/>
      <c r="B282" s="432"/>
      <c r="C282" s="297"/>
      <c r="D282" s="432"/>
    </row>
    <row r="283" spans="1:4" x14ac:dyDescent="0.35">
      <c r="A283" s="771"/>
      <c r="B283" s="432"/>
      <c r="C283" s="297"/>
      <c r="D283" s="403"/>
    </row>
    <row r="284" spans="1:4" x14ac:dyDescent="0.35">
      <c r="A284" s="297"/>
      <c r="B284" s="432"/>
      <c r="C284" s="297"/>
      <c r="D284" s="432"/>
    </row>
    <row r="285" spans="1:4" x14ac:dyDescent="0.35">
      <c r="A285" s="297"/>
      <c r="B285" s="432"/>
      <c r="C285" s="297"/>
      <c r="D285" s="432"/>
    </row>
    <row r="286" spans="1:4" x14ac:dyDescent="0.35">
      <c r="A286" s="297"/>
      <c r="B286" s="403"/>
      <c r="C286" s="297"/>
      <c r="D286" s="432"/>
    </row>
    <row r="287" spans="1:4" x14ac:dyDescent="0.35">
      <c r="A287" s="297"/>
      <c r="B287" s="432"/>
      <c r="C287" s="297"/>
      <c r="D287" s="432"/>
    </row>
    <row r="288" spans="1:4" x14ac:dyDescent="0.35">
      <c r="A288" s="297"/>
      <c r="B288" s="432"/>
      <c r="C288" s="297"/>
      <c r="D288" s="432"/>
    </row>
    <row r="289" spans="1:4" x14ac:dyDescent="0.35">
      <c r="A289" s="297"/>
      <c r="B289" s="432"/>
      <c r="C289" s="297"/>
      <c r="D289" s="432"/>
    </row>
    <row r="290" spans="1:4" x14ac:dyDescent="0.35">
      <c r="A290" s="297"/>
      <c r="B290" s="432"/>
      <c r="C290" s="297"/>
      <c r="D290" s="432"/>
    </row>
    <row r="291" spans="1:4" x14ac:dyDescent="0.35">
      <c r="A291" s="297"/>
      <c r="B291" s="432"/>
      <c r="C291" s="297"/>
      <c r="D291" s="432"/>
    </row>
    <row r="292" spans="1:4" x14ac:dyDescent="0.35">
      <c r="A292" s="297"/>
      <c r="B292" s="432"/>
      <c r="C292" s="297"/>
      <c r="D292" s="432"/>
    </row>
    <row r="293" spans="1:4" x14ac:dyDescent="0.35">
      <c r="A293" s="297"/>
      <c r="B293" s="432"/>
      <c r="C293" s="297"/>
      <c r="D293" s="432"/>
    </row>
    <row r="294" spans="1:4" x14ac:dyDescent="0.35">
      <c r="A294" s="615"/>
      <c r="B294" s="770"/>
      <c r="C294" s="615"/>
      <c r="D294" s="770"/>
    </row>
    <row r="295" spans="1:4" x14ac:dyDescent="0.35">
      <c r="A295" s="615"/>
      <c r="B295" s="770"/>
      <c r="C295" s="615"/>
      <c r="D295" s="770"/>
    </row>
    <row r="296" spans="1:4" x14ac:dyDescent="0.35">
      <c r="A296" s="762"/>
      <c r="B296" s="762"/>
      <c r="C296" s="762"/>
      <c r="D296" s="762"/>
    </row>
    <row r="297" spans="1:4" x14ac:dyDescent="0.35">
      <c r="A297" s="762"/>
      <c r="B297" s="762"/>
      <c r="C297" s="762"/>
      <c r="D297" s="762"/>
    </row>
    <row r="298" spans="1:4" x14ac:dyDescent="0.35">
      <c r="A298" s="762"/>
      <c r="B298" s="762"/>
      <c r="C298" s="762"/>
      <c r="D298" s="762"/>
    </row>
    <row r="299" spans="1:4" x14ac:dyDescent="0.35">
      <c r="A299" s="294"/>
      <c r="B299" s="432"/>
      <c r="C299" s="294"/>
      <c r="D299" s="432"/>
    </row>
    <row r="300" spans="1:4" x14ac:dyDescent="0.35">
      <c r="A300" s="297"/>
      <c r="B300" s="432"/>
      <c r="C300" s="297"/>
      <c r="D300" s="432"/>
    </row>
    <row r="301" spans="1:4" x14ac:dyDescent="0.35">
      <c r="A301" s="297"/>
      <c r="B301" s="432"/>
      <c r="C301" s="297"/>
      <c r="D301" s="432"/>
    </row>
    <row r="302" spans="1:4" x14ac:dyDescent="0.35">
      <c r="A302" s="297"/>
      <c r="B302" s="432"/>
      <c r="C302" s="297"/>
      <c r="D302" s="432"/>
    </row>
    <row r="303" spans="1:4" x14ac:dyDescent="0.35">
      <c r="A303" s="297"/>
      <c r="B303" s="432"/>
      <c r="C303" s="297"/>
      <c r="D303" s="432"/>
    </row>
    <row r="304" spans="1:4" x14ac:dyDescent="0.35">
      <c r="A304" s="297"/>
      <c r="B304" s="432"/>
      <c r="C304" s="297"/>
      <c r="D304" s="432"/>
    </row>
    <row r="305" spans="1:4" x14ac:dyDescent="0.35">
      <c r="A305" s="297"/>
      <c r="B305" s="432"/>
      <c r="C305" s="297"/>
      <c r="D305" s="432"/>
    </row>
    <row r="306" spans="1:4" x14ac:dyDescent="0.35">
      <c r="A306" s="297"/>
      <c r="B306" s="432"/>
      <c r="C306" s="297"/>
      <c r="D306" s="432"/>
    </row>
    <row r="307" spans="1:4" x14ac:dyDescent="0.35">
      <c r="A307" s="297"/>
      <c r="B307" s="432"/>
      <c r="C307" s="297"/>
      <c r="D307" s="432"/>
    </row>
    <row r="308" spans="1:4" x14ac:dyDescent="0.35">
      <c r="A308" s="297"/>
      <c r="B308" s="432"/>
      <c r="C308" s="297"/>
      <c r="D308" s="432"/>
    </row>
    <row r="309" spans="1:4" x14ac:dyDescent="0.35">
      <c r="A309" s="297"/>
      <c r="B309" s="432"/>
      <c r="C309" s="297"/>
      <c r="D309" s="432"/>
    </row>
    <row r="310" spans="1:4" x14ac:dyDescent="0.35">
      <c r="A310" s="297"/>
      <c r="B310" s="432"/>
      <c r="C310" s="297"/>
      <c r="D310" s="432"/>
    </row>
    <row r="311" spans="1:4" x14ac:dyDescent="0.35">
      <c r="A311" s="297"/>
      <c r="B311" s="432"/>
      <c r="C311" s="297"/>
      <c r="D311" s="432"/>
    </row>
    <row r="312" spans="1:4" x14ac:dyDescent="0.35">
      <c r="A312" s="297"/>
      <c r="B312" s="432"/>
      <c r="C312" s="297"/>
      <c r="D312" s="432"/>
    </row>
    <row r="313" spans="1:4" x14ac:dyDescent="0.35">
      <c r="A313" s="297"/>
      <c r="B313" s="432"/>
      <c r="C313" s="297"/>
      <c r="D313" s="432"/>
    </row>
    <row r="314" spans="1:4" x14ac:dyDescent="0.35">
      <c r="A314" s="297"/>
      <c r="B314" s="432"/>
      <c r="C314" s="297"/>
      <c r="D314" s="432"/>
    </row>
    <row r="315" spans="1:4" x14ac:dyDescent="0.35">
      <c r="A315" s="297"/>
      <c r="B315" s="432"/>
      <c r="C315" s="297"/>
      <c r="D315" s="432"/>
    </row>
    <row r="316" spans="1:4" x14ac:dyDescent="0.35">
      <c r="A316" s="297"/>
      <c r="B316" s="432"/>
      <c r="C316" s="297"/>
      <c r="D316" s="432"/>
    </row>
    <row r="317" spans="1:4" x14ac:dyDescent="0.35">
      <c r="A317" s="297"/>
      <c r="B317" s="432"/>
      <c r="C317" s="297"/>
      <c r="D317" s="432"/>
    </row>
    <row r="318" spans="1:4" x14ac:dyDescent="0.35">
      <c r="A318" s="297"/>
      <c r="B318" s="432"/>
      <c r="C318" s="297"/>
      <c r="D318" s="432"/>
    </row>
    <row r="319" spans="1:4" x14ac:dyDescent="0.35">
      <c r="A319" s="297"/>
      <c r="B319" s="432"/>
      <c r="C319" s="297"/>
      <c r="D319" s="432"/>
    </row>
    <row r="320" spans="1:4" x14ac:dyDescent="0.35">
      <c r="A320" s="297"/>
      <c r="B320" s="432"/>
      <c r="C320" s="297"/>
      <c r="D320" s="432"/>
    </row>
    <row r="321" spans="1:4" x14ac:dyDescent="0.35">
      <c r="A321" s="771"/>
      <c r="B321" s="432"/>
      <c r="C321" s="297"/>
      <c r="D321" s="432"/>
    </row>
    <row r="322" spans="1:4" x14ac:dyDescent="0.35">
      <c r="A322" s="297"/>
      <c r="B322" s="432"/>
      <c r="C322" s="297"/>
      <c r="D322" s="432"/>
    </row>
    <row r="323" spans="1:4" x14ac:dyDescent="0.35">
      <c r="A323" s="297"/>
      <c r="B323" s="432"/>
      <c r="C323" s="297"/>
      <c r="D323" s="432"/>
    </row>
    <row r="324" spans="1:4" x14ac:dyDescent="0.35">
      <c r="A324" s="297"/>
      <c r="B324" s="432"/>
      <c r="C324" s="297"/>
      <c r="D324" s="432"/>
    </row>
    <row r="325" spans="1:4" x14ac:dyDescent="0.35">
      <c r="A325" s="297"/>
      <c r="B325" s="432"/>
      <c r="C325" s="297"/>
      <c r="D325" s="432"/>
    </row>
    <row r="326" spans="1:4" x14ac:dyDescent="0.35">
      <c r="A326" s="297"/>
      <c r="B326" s="432"/>
      <c r="C326" s="297"/>
      <c r="D326" s="432"/>
    </row>
    <row r="327" spans="1:4" x14ac:dyDescent="0.35">
      <c r="A327" s="297"/>
      <c r="B327" s="432"/>
      <c r="C327" s="297"/>
      <c r="D327" s="432"/>
    </row>
    <row r="328" spans="1:4" x14ac:dyDescent="0.35">
      <c r="A328" s="297"/>
      <c r="B328" s="432"/>
      <c r="C328" s="297"/>
      <c r="D328" s="432"/>
    </row>
    <row r="329" spans="1:4" x14ac:dyDescent="0.35">
      <c r="A329" s="297"/>
      <c r="B329" s="432"/>
      <c r="C329" s="297"/>
      <c r="D329" s="432"/>
    </row>
    <row r="330" spans="1:4" x14ac:dyDescent="0.35">
      <c r="A330" s="297"/>
      <c r="B330" s="432"/>
      <c r="C330" s="297"/>
      <c r="D330" s="432"/>
    </row>
    <row r="331" spans="1:4" x14ac:dyDescent="0.35">
      <c r="A331" s="297"/>
      <c r="B331" s="432"/>
      <c r="C331" s="297"/>
      <c r="D331" s="432"/>
    </row>
    <row r="332" spans="1:4" x14ac:dyDescent="0.35">
      <c r="A332" s="297"/>
      <c r="B332" s="432"/>
      <c r="C332" s="297"/>
      <c r="D332" s="432"/>
    </row>
    <row r="333" spans="1:4" x14ac:dyDescent="0.35">
      <c r="A333" s="297"/>
      <c r="B333" s="432"/>
      <c r="C333" s="297"/>
      <c r="D333" s="432"/>
    </row>
    <row r="334" spans="1:4" x14ac:dyDescent="0.35">
      <c r="A334" s="297"/>
      <c r="B334" s="432"/>
      <c r="C334" s="297"/>
      <c r="D334" s="432"/>
    </row>
    <row r="335" spans="1:4" x14ac:dyDescent="0.35">
      <c r="A335" s="297"/>
      <c r="B335" s="432"/>
      <c r="C335" s="297"/>
      <c r="D335" s="432"/>
    </row>
    <row r="336" spans="1:4" x14ac:dyDescent="0.35">
      <c r="A336" s="297"/>
      <c r="B336" s="432"/>
      <c r="C336" s="297"/>
      <c r="D336" s="432"/>
    </row>
    <row r="337" spans="1:4" x14ac:dyDescent="0.35">
      <c r="A337" s="297"/>
      <c r="B337" s="432"/>
      <c r="C337" s="297"/>
      <c r="D337" s="432"/>
    </row>
    <row r="338" spans="1:4" x14ac:dyDescent="0.35">
      <c r="A338" s="753"/>
      <c r="B338" s="770"/>
      <c r="C338" s="615"/>
      <c r="D338" s="770"/>
    </row>
    <row r="339" spans="1:4" x14ac:dyDescent="0.35">
      <c r="A339" s="615"/>
      <c r="B339" s="414"/>
      <c r="C339" s="615"/>
      <c r="D339" s="414"/>
    </row>
    <row r="345" spans="1:4" x14ac:dyDescent="0.35">
      <c r="A345" s="574"/>
      <c r="B345" s="394"/>
      <c r="C345" s="574"/>
      <c r="D345" s="394"/>
    </row>
    <row r="346" spans="1:4" x14ac:dyDescent="0.35">
      <c r="A346" s="574"/>
      <c r="B346" s="394"/>
      <c r="C346" s="574"/>
      <c r="D346" s="394"/>
    </row>
    <row r="347" spans="1:4" x14ac:dyDescent="0.35">
      <c r="A347" s="574"/>
      <c r="B347" s="394"/>
      <c r="C347" s="574"/>
      <c r="D347" s="394"/>
    </row>
    <row r="348" spans="1:4" x14ac:dyDescent="0.35">
      <c r="A348" s="574"/>
      <c r="B348" s="394"/>
      <c r="C348" s="574"/>
      <c r="D348" s="394"/>
    </row>
    <row r="349" spans="1:4" x14ac:dyDescent="0.35">
      <c r="A349" s="574"/>
      <c r="B349" s="394"/>
      <c r="C349" s="574"/>
      <c r="D349" s="394"/>
    </row>
    <row r="350" spans="1:4" x14ac:dyDescent="0.35">
      <c r="A350" s="574"/>
      <c r="B350" s="394"/>
      <c r="C350" s="574"/>
      <c r="D350" s="394"/>
    </row>
    <row r="351" spans="1:4" x14ac:dyDescent="0.35">
      <c r="A351" s="574"/>
      <c r="B351" s="394"/>
      <c r="C351" s="574"/>
      <c r="D351" s="394"/>
    </row>
    <row r="352" spans="1:4" x14ac:dyDescent="0.35">
      <c r="A352" s="574"/>
      <c r="B352" s="394"/>
      <c r="C352" s="574"/>
      <c r="D352" s="394"/>
    </row>
    <row r="353" spans="1:4" x14ac:dyDescent="0.35">
      <c r="A353" s="574"/>
      <c r="B353" s="394"/>
      <c r="C353" s="574"/>
      <c r="D353" s="394"/>
    </row>
    <row r="354" spans="1:4" x14ac:dyDescent="0.35">
      <c r="A354" s="574"/>
      <c r="B354" s="394"/>
      <c r="C354" s="574"/>
      <c r="D354" s="394"/>
    </row>
    <row r="355" spans="1:4" x14ac:dyDescent="0.35">
      <c r="A355" s="574"/>
      <c r="B355" s="394"/>
      <c r="C355" s="574"/>
      <c r="D355" s="394"/>
    </row>
    <row r="356" spans="1:4" x14ac:dyDescent="0.35">
      <c r="A356" s="574"/>
      <c r="B356" s="394"/>
      <c r="C356" s="574"/>
      <c r="D356" s="394"/>
    </row>
    <row r="357" spans="1:4" x14ac:dyDescent="0.35">
      <c r="A357" s="574"/>
      <c r="B357" s="394"/>
      <c r="C357" s="574"/>
      <c r="D357" s="394"/>
    </row>
    <row r="358" spans="1:4" x14ac:dyDescent="0.35">
      <c r="A358" s="574"/>
      <c r="B358" s="394"/>
      <c r="C358" s="574"/>
      <c r="D358" s="394"/>
    </row>
    <row r="359" spans="1:4" x14ac:dyDescent="0.35">
      <c r="A359" s="574"/>
      <c r="B359" s="394"/>
      <c r="C359" s="574"/>
      <c r="D359" s="394"/>
    </row>
    <row r="360" spans="1:4" x14ac:dyDescent="0.35">
      <c r="A360" s="574"/>
      <c r="B360" s="394"/>
      <c r="C360" s="574"/>
      <c r="D360" s="394"/>
    </row>
    <row r="361" spans="1:4" x14ac:dyDescent="0.35">
      <c r="A361" s="636"/>
      <c r="B361" s="394"/>
      <c r="C361" s="574"/>
      <c r="D361" s="394"/>
    </row>
    <row r="362" spans="1:4" x14ac:dyDescent="0.35">
      <c r="A362" s="574"/>
      <c r="B362" s="394"/>
      <c r="C362" s="574"/>
      <c r="D362" s="394"/>
    </row>
    <row r="363" spans="1:4" x14ac:dyDescent="0.35">
      <c r="A363" s="574"/>
      <c r="B363" s="394"/>
      <c r="C363" s="574"/>
      <c r="D363" s="394"/>
    </row>
    <row r="364" spans="1:4" x14ac:dyDescent="0.35">
      <c r="A364" s="574"/>
      <c r="B364" s="394"/>
      <c r="C364" s="574"/>
      <c r="D364" s="394"/>
    </row>
    <row r="365" spans="1:4" x14ac:dyDescent="0.35">
      <c r="A365" s="574"/>
      <c r="B365" s="394"/>
      <c r="C365" s="574"/>
      <c r="D365" s="394"/>
    </row>
    <row r="366" spans="1:4" x14ac:dyDescent="0.35">
      <c r="A366" s="574"/>
      <c r="B366" s="394"/>
      <c r="C366" s="574"/>
      <c r="D366" s="394"/>
    </row>
    <row r="367" spans="1:4" x14ac:dyDescent="0.35">
      <c r="A367" s="574"/>
      <c r="B367" s="394"/>
      <c r="C367" s="574"/>
      <c r="D367" s="394"/>
    </row>
    <row r="368" spans="1:4" x14ac:dyDescent="0.35">
      <c r="A368" s="574"/>
      <c r="B368" s="394"/>
      <c r="C368" s="574"/>
      <c r="D368" s="394"/>
    </row>
    <row r="369" spans="1:4" x14ac:dyDescent="0.35">
      <c r="A369" s="574"/>
      <c r="B369" s="394"/>
      <c r="C369" s="574"/>
      <c r="D369" s="394"/>
    </row>
    <row r="370" spans="1:4" x14ac:dyDescent="0.35">
      <c r="A370" s="574"/>
      <c r="B370" s="394"/>
      <c r="C370" s="574"/>
      <c r="D370" s="394"/>
    </row>
    <row r="371" spans="1:4" x14ac:dyDescent="0.35">
      <c r="A371" s="574"/>
      <c r="B371" s="394"/>
      <c r="C371" s="574"/>
      <c r="D371" s="394"/>
    </row>
    <row r="372" spans="1:4" x14ac:dyDescent="0.35">
      <c r="A372" s="574"/>
      <c r="B372" s="394"/>
      <c r="C372" s="574"/>
      <c r="D372" s="394"/>
    </row>
    <row r="373" spans="1:4" x14ac:dyDescent="0.35">
      <c r="A373" s="574"/>
      <c r="B373" s="394"/>
      <c r="C373" s="574"/>
      <c r="D373" s="394"/>
    </row>
    <row r="374" spans="1:4" x14ac:dyDescent="0.35">
      <c r="A374" s="574"/>
      <c r="B374" s="394"/>
      <c r="C374" s="574"/>
      <c r="D374" s="394"/>
    </row>
    <row r="375" spans="1:4" x14ac:dyDescent="0.35">
      <c r="A375" s="574"/>
      <c r="B375" s="394"/>
      <c r="C375" s="574"/>
      <c r="D375" s="394"/>
    </row>
    <row r="376" spans="1:4" x14ac:dyDescent="0.35">
      <c r="A376" s="574"/>
      <c r="B376" s="394"/>
      <c r="C376" s="574"/>
      <c r="D376" s="394"/>
    </row>
    <row r="377" spans="1:4" x14ac:dyDescent="0.35">
      <c r="A377" s="574"/>
      <c r="B377" s="394"/>
      <c r="C377" s="574"/>
      <c r="D377" s="394"/>
    </row>
    <row r="378" spans="1:4" x14ac:dyDescent="0.35">
      <c r="A378" s="574"/>
      <c r="B378" s="394"/>
      <c r="C378" s="574"/>
      <c r="D378" s="394"/>
    </row>
    <row r="379" spans="1:4" x14ac:dyDescent="0.35">
      <c r="A379" s="574"/>
      <c r="B379" s="394"/>
      <c r="C379" s="574"/>
      <c r="D379" s="394"/>
    </row>
    <row r="380" spans="1:4" x14ac:dyDescent="0.35">
      <c r="A380" s="574"/>
      <c r="B380" s="394"/>
      <c r="C380" s="574"/>
      <c r="D380" s="394"/>
    </row>
    <row r="381" spans="1:4" x14ac:dyDescent="0.35">
      <c r="A381" s="574"/>
      <c r="B381" s="394"/>
      <c r="C381" s="574"/>
      <c r="D381" s="394"/>
    </row>
    <row r="382" spans="1:4" x14ac:dyDescent="0.35">
      <c r="A382" s="558"/>
      <c r="B382" s="414"/>
      <c r="C382" s="615"/>
      <c r="D382" s="414"/>
    </row>
    <row r="383" spans="1:4" x14ac:dyDescent="0.35">
      <c r="A383" s="214"/>
      <c r="B383" s="214"/>
      <c r="C383" s="214"/>
      <c r="D383" s="214"/>
    </row>
  </sheetData>
  <sheetProtection algorithmName="SHA-512" hashValue="OciVO78eJavuR+TNJlsO5PiX+1otcuuUDJcSWa3J83D3bddZn0OamFrHZvEgMdaJBu9E6Ls09zsxuMCZZ2PZLw==" saltValue="dA5lOafJxgjcdcqdzYk10A==" spinCount="100000" sheet="1" objects="1" scenarios="1" selectLockedCells="1" selectUnlockedCells="1"/>
  <mergeCells count="14">
    <mergeCell ref="A47:D47"/>
    <mergeCell ref="C48:D48"/>
    <mergeCell ref="C50:D50"/>
    <mergeCell ref="C51:D51"/>
    <mergeCell ref="C52:D52"/>
    <mergeCell ref="A16:A18"/>
    <mergeCell ref="B16:B18"/>
    <mergeCell ref="C16:C18"/>
    <mergeCell ref="D16:D18"/>
    <mergeCell ref="A4:C4"/>
    <mergeCell ref="A8:D8"/>
    <mergeCell ref="B11:D11"/>
    <mergeCell ref="A12:A13"/>
    <mergeCell ref="B12:D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8"/>
  <sheetViews>
    <sheetView topLeftCell="A13" workbookViewId="0">
      <selection activeCell="H13" sqref="H13"/>
    </sheetView>
  </sheetViews>
  <sheetFormatPr defaultRowHeight="14.5" x14ac:dyDescent="0.35"/>
  <cols>
    <col min="1" max="1" width="17.81640625" customWidth="1"/>
    <col min="2" max="3" width="19.1796875" customWidth="1"/>
    <col min="4" max="4" width="19.453125" customWidth="1"/>
    <col min="5" max="5" width="14.179687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85"/>
      <c r="B3" s="16"/>
      <c r="C3" s="16"/>
    </row>
    <row r="4" spans="1:4" x14ac:dyDescent="0.35">
      <c r="A4" s="1665"/>
      <c r="B4" s="1665"/>
      <c r="C4" s="1665"/>
    </row>
    <row r="5" spans="1:4" x14ac:dyDescent="0.35">
      <c r="A5" s="186" t="s">
        <v>558</v>
      </c>
      <c r="B5" s="905"/>
      <c r="C5" s="905"/>
    </row>
    <row r="6" spans="1:4" x14ac:dyDescent="0.35">
      <c r="A6" s="186"/>
      <c r="B6" s="905"/>
      <c r="C6" s="905"/>
    </row>
    <row r="7" spans="1:4" x14ac:dyDescent="0.35">
      <c r="A7" s="186"/>
      <c r="B7" s="905"/>
      <c r="C7" s="905"/>
    </row>
    <row r="8" spans="1:4" x14ac:dyDescent="0.35">
      <c r="A8" s="1653" t="s">
        <v>686</v>
      </c>
      <c r="B8" s="1653"/>
      <c r="C8" s="1653"/>
      <c r="D8" s="1653"/>
    </row>
    <row r="9" spans="1:4" x14ac:dyDescent="0.35">
      <c r="A9" s="1287"/>
      <c r="B9" s="1287"/>
      <c r="C9" s="1287"/>
      <c r="D9" s="1287"/>
    </row>
    <row r="10" spans="1:4" ht="15" thickBot="1" x14ac:dyDescent="0.4">
      <c r="A10" s="604"/>
      <c r="B10" s="604"/>
      <c r="C10" s="604"/>
      <c r="D10" s="604"/>
    </row>
    <row r="11" spans="1:4" ht="26.5" thickBot="1" x14ac:dyDescent="0.4">
      <c r="A11" s="605" t="s">
        <v>240</v>
      </c>
      <c r="B11" s="1745" t="s">
        <v>220</v>
      </c>
      <c r="C11" s="1745"/>
      <c r="D11" s="1746"/>
    </row>
    <row r="12" spans="1:4" x14ac:dyDescent="0.35">
      <c r="A12" s="1722" t="s">
        <v>664</v>
      </c>
      <c r="B12" s="1669" t="s">
        <v>665</v>
      </c>
      <c r="C12" s="1669"/>
      <c r="D12" s="1671"/>
    </row>
    <row r="13" spans="1:4" ht="15" thickBot="1" x14ac:dyDescent="0.4">
      <c r="A13" s="1723"/>
      <c r="B13" s="1670"/>
      <c r="C13" s="1670"/>
      <c r="D13" s="1672"/>
    </row>
    <row r="14" spans="1:4" x14ac:dyDescent="0.35">
      <c r="A14" s="417"/>
      <c r="B14" s="417"/>
      <c r="C14" s="417"/>
      <c r="D14" s="417"/>
    </row>
    <row r="15" spans="1:4" ht="15" thickBot="1" x14ac:dyDescent="0.4">
      <c r="A15" s="905"/>
      <c r="B15" s="905"/>
      <c r="C15" s="905"/>
      <c r="D15" s="905"/>
    </row>
    <row r="16" spans="1:4" x14ac:dyDescent="0.35">
      <c r="A16" s="1716" t="s">
        <v>45</v>
      </c>
      <c r="B16" s="1719" t="s">
        <v>25</v>
      </c>
      <c r="C16" s="1719" t="s">
        <v>45</v>
      </c>
      <c r="D16" s="1727" t="s">
        <v>5</v>
      </c>
    </row>
    <row r="17" spans="1:4" x14ac:dyDescent="0.35">
      <c r="A17" s="1717"/>
      <c r="B17" s="1720"/>
      <c r="C17" s="1720"/>
      <c r="D17" s="1728"/>
    </row>
    <row r="18" spans="1:4" ht="15" thickBot="1" x14ac:dyDescent="0.4">
      <c r="A18" s="1718"/>
      <c r="B18" s="1721"/>
      <c r="C18" s="1721"/>
      <c r="D18" s="1729"/>
    </row>
    <row r="19" spans="1:4" x14ac:dyDescent="0.35">
      <c r="A19" s="573"/>
      <c r="B19" s="575"/>
      <c r="C19" s="1050" t="s">
        <v>41</v>
      </c>
      <c r="D19" s="761">
        <f>B42</f>
        <v>0</v>
      </c>
    </row>
    <row r="20" spans="1:4" x14ac:dyDescent="0.35">
      <c r="A20" s="573"/>
      <c r="B20" s="575"/>
      <c r="C20" s="847"/>
      <c r="D20" s="736"/>
    </row>
    <row r="21" spans="1:4" x14ac:dyDescent="0.35">
      <c r="A21" s="573"/>
      <c r="B21" s="575"/>
      <c r="C21" s="847"/>
      <c r="D21" s="736"/>
    </row>
    <row r="22" spans="1:4" x14ac:dyDescent="0.35">
      <c r="A22" s="573"/>
      <c r="B22" s="575"/>
      <c r="C22" s="643"/>
      <c r="D22" s="396"/>
    </row>
    <row r="23" spans="1:4" x14ac:dyDescent="0.35">
      <c r="A23" s="573"/>
      <c r="B23" s="575"/>
      <c r="C23" s="998"/>
      <c r="D23" s="396"/>
    </row>
    <row r="24" spans="1:4" x14ac:dyDescent="0.35">
      <c r="A24" s="573"/>
      <c r="B24" s="847"/>
      <c r="C24" s="643"/>
      <c r="D24" s="396"/>
    </row>
    <row r="25" spans="1:4" x14ac:dyDescent="0.35">
      <c r="A25" s="573"/>
      <c r="B25" s="847"/>
      <c r="C25" s="643"/>
      <c r="D25" s="396"/>
    </row>
    <row r="26" spans="1:4" x14ac:dyDescent="0.35">
      <c r="A26" s="573"/>
      <c r="B26" s="847"/>
      <c r="C26" s="643"/>
      <c r="D26" s="396"/>
    </row>
    <row r="27" spans="1:4" x14ac:dyDescent="0.35">
      <c r="A27" s="573"/>
      <c r="B27" s="847"/>
      <c r="C27" s="643"/>
      <c r="D27" s="396"/>
    </row>
    <row r="28" spans="1:4" x14ac:dyDescent="0.35">
      <c r="A28" s="573"/>
      <c r="B28" s="847"/>
      <c r="C28" s="643"/>
      <c r="D28" s="397"/>
    </row>
    <row r="29" spans="1:4" x14ac:dyDescent="0.35">
      <c r="A29" s="569"/>
      <c r="B29" s="847"/>
      <c r="C29" s="643"/>
      <c r="D29" s="396"/>
    </row>
    <row r="30" spans="1:4" x14ac:dyDescent="0.35">
      <c r="A30" s="573"/>
      <c r="B30" s="847"/>
      <c r="C30" s="643"/>
      <c r="D30" s="397"/>
    </row>
    <row r="31" spans="1:4" x14ac:dyDescent="0.35">
      <c r="A31" s="573"/>
      <c r="B31" s="847"/>
      <c r="C31" s="643"/>
      <c r="D31" s="396"/>
    </row>
    <row r="32" spans="1:4" x14ac:dyDescent="0.35">
      <c r="A32" s="573"/>
      <c r="B32" s="847"/>
      <c r="C32" s="643"/>
      <c r="D32" s="397"/>
    </row>
    <row r="33" spans="1:4" x14ac:dyDescent="0.35">
      <c r="A33" s="573"/>
      <c r="B33" s="847"/>
      <c r="C33" s="643"/>
      <c r="D33" s="396"/>
    </row>
    <row r="34" spans="1:4" x14ac:dyDescent="0.35">
      <c r="A34" s="573"/>
      <c r="B34" s="847"/>
      <c r="C34" s="643"/>
      <c r="D34" s="396"/>
    </row>
    <row r="35" spans="1:4" x14ac:dyDescent="0.35">
      <c r="A35" s="573"/>
      <c r="B35" s="847"/>
      <c r="C35" s="643"/>
      <c r="D35" s="396"/>
    </row>
    <row r="36" spans="1:4" x14ac:dyDescent="0.35">
      <c r="A36" s="573"/>
      <c r="B36" s="847"/>
      <c r="C36" s="643"/>
      <c r="D36" s="396"/>
    </row>
    <row r="37" spans="1:4" x14ac:dyDescent="0.35">
      <c r="A37" s="573"/>
      <c r="B37" s="847"/>
      <c r="C37" s="643"/>
      <c r="D37" s="396"/>
    </row>
    <row r="38" spans="1:4" x14ac:dyDescent="0.35">
      <c r="A38" s="573"/>
      <c r="B38" s="847"/>
      <c r="C38" s="643"/>
      <c r="D38" s="396"/>
    </row>
    <row r="39" spans="1:4" x14ac:dyDescent="0.35">
      <c r="A39" s="573"/>
      <c r="B39" s="847"/>
      <c r="C39" s="643"/>
      <c r="D39" s="396"/>
    </row>
    <row r="40" spans="1:4" x14ac:dyDescent="0.35">
      <c r="A40" s="573"/>
      <c r="B40" s="847"/>
      <c r="C40" s="643"/>
      <c r="D40" s="396"/>
    </row>
    <row r="41" spans="1:4" ht="15" thickBot="1" x14ac:dyDescent="0.4">
      <c r="A41" s="573"/>
      <c r="B41" s="847"/>
      <c r="C41" s="643"/>
      <c r="D41" s="396"/>
    </row>
    <row r="42" spans="1:4" ht="15" thickBot="1" x14ac:dyDescent="0.4">
      <c r="A42" s="609" t="s">
        <v>455</v>
      </c>
      <c r="B42" s="989">
        <f>SUM(B19:B41)</f>
        <v>0</v>
      </c>
      <c r="C42" s="610" t="s">
        <v>8</v>
      </c>
      <c r="D42" s="990">
        <f>SUM(D19:D41)</f>
        <v>0</v>
      </c>
    </row>
    <row r="43" spans="1:4" x14ac:dyDescent="0.35">
      <c r="A43" s="639"/>
      <c r="B43" s="774"/>
      <c r="C43" s="639"/>
      <c r="D43" s="774"/>
    </row>
    <row r="44" spans="1:4" x14ac:dyDescent="0.35">
      <c r="A44" s="1289"/>
      <c r="B44" s="1289"/>
      <c r="C44" s="1289"/>
      <c r="D44" s="1289"/>
    </row>
    <row r="45" spans="1:4" x14ac:dyDescent="0.35">
      <c r="A45" s="1654" t="s">
        <v>853</v>
      </c>
      <c r="B45" s="1654"/>
      <c r="C45" s="1654"/>
      <c r="D45" s="1654"/>
    </row>
    <row r="46" spans="1:4" x14ac:dyDescent="0.35">
      <c r="C46" s="1533" t="s">
        <v>641</v>
      </c>
      <c r="D46" s="1533"/>
    </row>
    <row r="47" spans="1:4" x14ac:dyDescent="0.35">
      <c r="C47" s="1286"/>
      <c r="D47" s="1286"/>
    </row>
    <row r="48" spans="1:4" x14ac:dyDescent="0.35">
      <c r="C48" s="1724" t="s">
        <v>38</v>
      </c>
      <c r="D48" s="1724"/>
    </row>
  </sheetData>
  <sheetProtection algorithmName="SHA-512" hashValue="cDCSBPaAvwCPB666XLfsmfalYQIbliqa+eEOkqY5iNsV2t8T/zEkPoII14iPSXF6sHq+b+a3mMOMxrRIreP7yA==" saltValue="yDzCLKOeGaRbjJFeE5c8FQ==" spinCount="100000" sheet="1" objects="1" scenarios="1" selectLockedCells="1" selectUnlockedCells="1"/>
  <mergeCells count="12">
    <mergeCell ref="A45:D45"/>
    <mergeCell ref="C46:D46"/>
    <mergeCell ref="C48:D48"/>
    <mergeCell ref="A4:C4"/>
    <mergeCell ref="A8:D8"/>
    <mergeCell ref="B11:D11"/>
    <mergeCell ref="A12:A13"/>
    <mergeCell ref="B12:D13"/>
    <mergeCell ref="A16:A18"/>
    <mergeCell ref="B16:B18"/>
    <mergeCell ref="C16:C18"/>
    <mergeCell ref="D16:D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opLeftCell="A10" workbookViewId="0">
      <selection activeCell="H12" sqref="H12"/>
    </sheetView>
  </sheetViews>
  <sheetFormatPr defaultRowHeight="14.5" x14ac:dyDescent="0.35"/>
  <cols>
    <col min="1" max="1" width="16.54296875" customWidth="1"/>
    <col min="2" max="2" width="21.81640625" customWidth="1"/>
    <col min="3" max="3" width="21.1796875" customWidth="1"/>
    <col min="4" max="4" width="22.179687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398"/>
      <c r="C3" s="398"/>
    </row>
    <row r="4" spans="1:4" x14ac:dyDescent="0.35">
      <c r="A4" s="186"/>
      <c r="B4" s="398"/>
      <c r="C4" s="3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428</v>
      </c>
      <c r="B8" s="1669" t="s">
        <v>452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392"/>
      <c r="B10" s="392"/>
      <c r="C10" s="392"/>
      <c r="D10" s="392"/>
    </row>
    <row r="11" spans="1:4" ht="15" thickBot="1" x14ac:dyDescent="0.4">
      <c r="A11" s="560"/>
      <c r="B11" s="560"/>
      <c r="C11" s="560"/>
      <c r="D11" s="560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73">
        <v>33</v>
      </c>
      <c r="B15" s="847">
        <v>58824</v>
      </c>
      <c r="C15" s="593" t="s">
        <v>41</v>
      </c>
      <c r="D15" s="396">
        <f>B27</f>
        <v>58824</v>
      </c>
    </row>
    <row r="16" spans="1:4" x14ac:dyDescent="0.35">
      <c r="A16" s="573"/>
      <c r="B16" s="847"/>
      <c r="C16" s="590"/>
      <c r="D16" s="396"/>
    </row>
    <row r="17" spans="1:6" x14ac:dyDescent="0.35">
      <c r="A17" s="573"/>
      <c r="B17" s="847"/>
      <c r="C17" s="593"/>
      <c r="D17" s="396"/>
    </row>
    <row r="18" spans="1:6" x14ac:dyDescent="0.35">
      <c r="A18" s="569"/>
      <c r="B18" s="847"/>
      <c r="C18" s="593"/>
      <c r="D18" s="396"/>
      <c r="F18" s="950"/>
    </row>
    <row r="19" spans="1:6" x14ac:dyDescent="0.35">
      <c r="A19" s="573"/>
      <c r="B19" s="847"/>
      <c r="C19" s="593"/>
      <c r="D19" s="396"/>
    </row>
    <row r="20" spans="1:6" x14ac:dyDescent="0.35">
      <c r="A20" s="573"/>
      <c r="B20" s="847"/>
      <c r="C20" s="593"/>
      <c r="D20" s="396"/>
    </row>
    <row r="21" spans="1:6" x14ac:dyDescent="0.35">
      <c r="A21" s="573"/>
      <c r="B21" s="847"/>
      <c r="C21" s="593"/>
      <c r="D21" s="396"/>
    </row>
    <row r="22" spans="1:6" x14ac:dyDescent="0.35">
      <c r="A22" s="573"/>
      <c r="B22" s="847"/>
      <c r="C22" s="593"/>
      <c r="D22" s="397"/>
    </row>
    <row r="23" spans="1:6" x14ac:dyDescent="0.35">
      <c r="A23" s="634"/>
      <c r="B23" s="575"/>
      <c r="C23" s="644"/>
      <c r="D23" s="396"/>
    </row>
    <row r="24" spans="1:6" x14ac:dyDescent="0.35">
      <c r="A24" s="634"/>
      <c r="B24" s="608"/>
      <c r="C24" s="593"/>
      <c r="D24" s="396"/>
    </row>
    <row r="25" spans="1:6" x14ac:dyDescent="0.35">
      <c r="A25" s="634"/>
      <c r="B25" s="608"/>
      <c r="C25" s="593"/>
      <c r="D25" s="396"/>
    </row>
    <row r="26" spans="1:6" ht="15" thickBot="1" x14ac:dyDescent="0.4">
      <c r="A26" s="634"/>
      <c r="B26" s="575"/>
      <c r="C26" s="593"/>
      <c r="D26" s="614"/>
    </row>
    <row r="27" spans="1:6" ht="15" thickBot="1" x14ac:dyDescent="0.4">
      <c r="A27" s="605" t="s">
        <v>338</v>
      </c>
      <c r="B27" s="612">
        <f>SUM(B15:B26)</f>
        <v>58824</v>
      </c>
      <c r="C27" s="613" t="s">
        <v>8</v>
      </c>
      <c r="D27" s="611">
        <f>SUM(D15:D26)</f>
        <v>58824</v>
      </c>
    </row>
    <row r="28" spans="1:6" x14ac:dyDescent="0.35">
      <c r="A28" s="214"/>
      <c r="B28" s="214"/>
      <c r="C28" s="214"/>
      <c r="D28" s="214"/>
    </row>
    <row r="30" spans="1:6" x14ac:dyDescent="0.35">
      <c r="A30" s="1654" t="s">
        <v>853</v>
      </c>
      <c r="B30" s="1654"/>
      <c r="C30" s="1654"/>
      <c r="D30" s="1654"/>
    </row>
    <row r="31" spans="1:6" x14ac:dyDescent="0.35">
      <c r="C31" s="1533" t="s">
        <v>637</v>
      </c>
      <c r="D31" s="1533"/>
    </row>
    <row r="32" spans="1:6" x14ac:dyDescent="0.35">
      <c r="C32" s="1179"/>
      <c r="D32" s="1179"/>
    </row>
    <row r="33" spans="3:4" x14ac:dyDescent="0.35">
      <c r="C33" s="1724" t="s">
        <v>38</v>
      </c>
      <c r="D33" s="1724"/>
    </row>
    <row r="34" spans="3:4" x14ac:dyDescent="0.35">
      <c r="C34" s="1724"/>
      <c r="D34" s="1724"/>
    </row>
    <row r="35" spans="3:4" x14ac:dyDescent="0.35">
      <c r="C35" s="1724"/>
      <c r="D35" s="1724"/>
    </row>
  </sheetData>
  <sheetProtection algorithmName="SHA-512" hashValue="zLIq5MSx9b8knWxWhsMACx+jq05YobqfI7VkBN78BK++mbDwr4SgiT+h68Ll4VsXxbjKlY/gKiW8Z+abv/So1w==" saltValue="T86cuZabHwojZpOgXnUYrg==" spinCount="100000" sheet="1" objects="1" scenarios="1" selectLockedCells="1" selectUnlockedCells="1"/>
  <mergeCells count="14">
    <mergeCell ref="A30:D30"/>
    <mergeCell ref="C31:D31"/>
    <mergeCell ref="C33:D33"/>
    <mergeCell ref="C34:D34"/>
    <mergeCell ref="C35:D35"/>
    <mergeCell ref="A12:A14"/>
    <mergeCell ref="B12:B14"/>
    <mergeCell ref="C12:C14"/>
    <mergeCell ref="D12:D14"/>
    <mergeCell ref="A2:C2"/>
    <mergeCell ref="A5:D5"/>
    <mergeCell ref="B7:D7"/>
    <mergeCell ref="A8:A9"/>
    <mergeCell ref="B8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0"/>
  <sheetViews>
    <sheetView topLeftCell="A16" workbookViewId="0">
      <selection activeCell="G25" sqref="G25"/>
    </sheetView>
  </sheetViews>
  <sheetFormatPr defaultRowHeight="14.5" x14ac:dyDescent="0.35"/>
  <cols>
    <col min="1" max="1" width="18.54296875" customWidth="1"/>
    <col min="2" max="2" width="21.1796875" customWidth="1"/>
    <col min="3" max="3" width="19.1796875" customWidth="1"/>
    <col min="4" max="4" width="20.453125" customWidth="1"/>
    <col min="5" max="5" width="12.81640625" bestFit="1" customWidth="1"/>
    <col min="6" max="6" width="13.1796875" customWidth="1"/>
    <col min="8" max="8" width="10.1796875" bestFit="1" customWidth="1"/>
    <col min="13" max="13" width="10.1796875" bestFit="1" customWidth="1"/>
    <col min="15" max="15" width="12.81640625" bestFit="1" customWidth="1"/>
  </cols>
  <sheetData>
    <row r="1" spans="1:13" x14ac:dyDescent="0.35">
      <c r="A1" s="185" t="s">
        <v>243</v>
      </c>
      <c r="B1" s="16"/>
      <c r="C1" s="16"/>
    </row>
    <row r="2" spans="1:13" x14ac:dyDescent="0.35">
      <c r="A2" s="1665"/>
      <c r="B2" s="1665"/>
      <c r="C2" s="1665"/>
    </row>
    <row r="3" spans="1:13" x14ac:dyDescent="0.35">
      <c r="A3" s="186" t="s">
        <v>558</v>
      </c>
      <c r="B3" s="398"/>
      <c r="C3" s="398"/>
    </row>
    <row r="4" spans="1:13" x14ac:dyDescent="0.35">
      <c r="A4" s="1653" t="s">
        <v>686</v>
      </c>
      <c r="B4" s="1653"/>
      <c r="C4" s="1653"/>
      <c r="D4" s="1653"/>
    </row>
    <row r="5" spans="1:13" ht="15" thickBot="1" x14ac:dyDescent="0.4">
      <c r="A5" s="604"/>
      <c r="B5" s="604"/>
      <c r="C5" s="604"/>
      <c r="D5" s="604"/>
    </row>
    <row r="6" spans="1:13" ht="26.5" thickBot="1" x14ac:dyDescent="0.4">
      <c r="A6" s="605" t="s">
        <v>240</v>
      </c>
      <c r="B6" s="1745" t="s">
        <v>220</v>
      </c>
      <c r="C6" s="1745"/>
      <c r="D6" s="1746"/>
    </row>
    <row r="7" spans="1:13" x14ac:dyDescent="0.35">
      <c r="A7" s="1722" t="s">
        <v>430</v>
      </c>
      <c r="B7" s="1669" t="s">
        <v>431</v>
      </c>
      <c r="C7" s="1669"/>
      <c r="D7" s="1671"/>
    </row>
    <row r="8" spans="1:13" ht="15" thickBot="1" x14ac:dyDescent="0.4">
      <c r="A8" s="1723"/>
      <c r="B8" s="1670"/>
      <c r="C8" s="1670"/>
      <c r="D8" s="1672"/>
    </row>
    <row r="9" spans="1:13" x14ac:dyDescent="0.35">
      <c r="A9" s="392"/>
      <c r="B9" s="392"/>
      <c r="C9" s="392"/>
      <c r="D9" s="392"/>
      <c r="F9" s="297"/>
      <c r="I9" s="297"/>
      <c r="J9" s="394"/>
      <c r="K9" s="214"/>
      <c r="L9" s="297"/>
      <c r="M9" s="394"/>
    </row>
    <row r="10" spans="1:13" ht="15" thickBot="1" x14ac:dyDescent="0.4">
      <c r="A10" s="560"/>
      <c r="B10" s="560"/>
      <c r="C10" s="560"/>
      <c r="D10" s="560"/>
      <c r="I10" s="297"/>
      <c r="J10" s="394"/>
      <c r="K10" s="214"/>
      <c r="L10" s="1438"/>
      <c r="M10" s="1363"/>
    </row>
    <row r="11" spans="1:13" x14ac:dyDescent="0.35">
      <c r="A11" s="1716" t="s">
        <v>45</v>
      </c>
      <c r="B11" s="1719" t="s">
        <v>25</v>
      </c>
      <c r="C11" s="1719" t="s">
        <v>45</v>
      </c>
      <c r="D11" s="1727" t="s">
        <v>5</v>
      </c>
      <c r="E11" s="214"/>
      <c r="I11" s="1438"/>
      <c r="J11" s="1363"/>
      <c r="K11" s="214"/>
      <c r="L11" s="297"/>
      <c r="M11" s="394"/>
    </row>
    <row r="12" spans="1:13" x14ac:dyDescent="0.35">
      <c r="A12" s="1717"/>
      <c r="B12" s="1720"/>
      <c r="C12" s="1720"/>
      <c r="D12" s="1728"/>
      <c r="E12" s="214"/>
      <c r="I12" s="214"/>
      <c r="J12" s="214"/>
      <c r="K12" s="214"/>
      <c r="L12" s="297"/>
      <c r="M12" s="394"/>
    </row>
    <row r="13" spans="1:13" ht="15" thickBot="1" x14ac:dyDescent="0.4">
      <c r="A13" s="1718"/>
      <c r="B13" s="1721"/>
      <c r="C13" s="1721"/>
      <c r="D13" s="1729"/>
      <c r="E13" s="214"/>
      <c r="I13" s="214"/>
      <c r="J13" s="214"/>
      <c r="K13" s="214"/>
      <c r="L13" s="297"/>
      <c r="M13" s="394"/>
    </row>
    <row r="14" spans="1:13" x14ac:dyDescent="0.35">
      <c r="A14" s="1293" t="s">
        <v>718</v>
      </c>
      <c r="B14" s="1294">
        <v>1035</v>
      </c>
      <c r="C14" s="593" t="s">
        <v>41</v>
      </c>
      <c r="D14" s="741">
        <f>B51</f>
        <v>206194</v>
      </c>
      <c r="E14" s="214"/>
      <c r="I14" s="214"/>
      <c r="J14" s="1363"/>
      <c r="K14" s="214"/>
      <c r="L14" s="297"/>
      <c r="M14" s="394"/>
    </row>
    <row r="15" spans="1:13" x14ac:dyDescent="0.35">
      <c r="A15" s="1276" t="s">
        <v>719</v>
      </c>
      <c r="B15" s="394">
        <v>1035</v>
      </c>
      <c r="C15" s="519" t="s">
        <v>737</v>
      </c>
      <c r="D15" s="396">
        <v>1035</v>
      </c>
      <c r="E15" s="214"/>
      <c r="I15" s="297"/>
      <c r="J15" s="394"/>
      <c r="K15" s="214"/>
      <c r="L15" s="297"/>
      <c r="M15" s="394"/>
    </row>
    <row r="16" spans="1:13" x14ac:dyDescent="0.35">
      <c r="A16" s="1295" t="s">
        <v>720</v>
      </c>
      <c r="B16" s="1363">
        <v>1035</v>
      </c>
      <c r="C16" s="1291" t="s">
        <v>738</v>
      </c>
      <c r="D16" s="1446">
        <v>650</v>
      </c>
      <c r="E16" s="214"/>
      <c r="I16" s="297"/>
      <c r="J16" s="394"/>
      <c r="K16" s="214"/>
      <c r="L16" s="297"/>
      <c r="M16" s="394"/>
    </row>
    <row r="17" spans="1:13" x14ac:dyDescent="0.35">
      <c r="A17">
        <v>2</v>
      </c>
      <c r="B17" s="1440">
        <v>4800</v>
      </c>
      <c r="C17" s="1292" t="s">
        <v>788</v>
      </c>
      <c r="D17" s="1447">
        <v>240</v>
      </c>
      <c r="E17" s="214"/>
      <c r="I17" s="297"/>
      <c r="J17" s="432"/>
      <c r="K17" s="214"/>
      <c r="L17" s="297"/>
      <c r="M17" s="394"/>
    </row>
    <row r="18" spans="1:13" x14ac:dyDescent="0.35">
      <c r="A18">
        <v>6</v>
      </c>
      <c r="B18" s="1440">
        <v>2300</v>
      </c>
      <c r="C18" s="1291">
        <v>101</v>
      </c>
      <c r="D18" s="1446">
        <v>1720</v>
      </c>
      <c r="E18" s="214"/>
      <c r="I18" s="297"/>
      <c r="J18" s="394"/>
      <c r="K18" s="214"/>
      <c r="L18" s="297"/>
      <c r="M18" s="214"/>
    </row>
    <row r="19" spans="1:13" x14ac:dyDescent="0.35">
      <c r="A19" s="1279">
        <v>11</v>
      </c>
      <c r="B19" s="1441">
        <v>2035</v>
      </c>
      <c r="C19" s="1291">
        <v>102</v>
      </c>
      <c r="D19" s="1446">
        <v>1720</v>
      </c>
      <c r="E19" s="214"/>
      <c r="G19" s="394"/>
      <c r="I19" s="297"/>
      <c r="J19" s="394"/>
      <c r="K19" s="214"/>
      <c r="L19" s="297"/>
      <c r="M19" s="214"/>
    </row>
    <row r="20" spans="1:13" x14ac:dyDescent="0.35">
      <c r="A20" s="1276">
        <v>13</v>
      </c>
      <c r="B20" s="1442">
        <v>1553</v>
      </c>
      <c r="C20" s="1291">
        <v>104</v>
      </c>
      <c r="D20" s="1446">
        <v>411695</v>
      </c>
      <c r="E20" s="214"/>
      <c r="G20" s="394"/>
      <c r="I20" s="297"/>
      <c r="J20" s="394"/>
      <c r="K20" s="214"/>
      <c r="L20" s="297"/>
      <c r="M20" s="394"/>
    </row>
    <row r="21" spans="1:13" x14ac:dyDescent="0.35">
      <c r="A21" s="1276">
        <v>14</v>
      </c>
      <c r="B21" s="394">
        <v>414</v>
      </c>
      <c r="C21" s="1291" t="s">
        <v>739</v>
      </c>
      <c r="D21" s="1446">
        <v>360</v>
      </c>
      <c r="E21" s="214"/>
      <c r="I21" s="297"/>
      <c r="J21" s="394"/>
      <c r="K21" s="214"/>
      <c r="L21" s="297"/>
      <c r="M21" s="394"/>
    </row>
    <row r="22" spans="1:13" x14ac:dyDescent="0.35">
      <c r="A22" s="1276" t="s">
        <v>721</v>
      </c>
      <c r="B22" s="432">
        <v>7000</v>
      </c>
      <c r="C22" s="1291">
        <v>112</v>
      </c>
      <c r="D22" s="1446">
        <v>1553</v>
      </c>
      <c r="E22" s="214"/>
      <c r="I22" s="297"/>
      <c r="J22" s="394"/>
      <c r="K22" s="214"/>
      <c r="L22" s="297"/>
      <c r="M22" s="394"/>
    </row>
    <row r="23" spans="1:13" x14ac:dyDescent="0.35">
      <c r="A23" s="1276">
        <v>15</v>
      </c>
      <c r="B23" s="394">
        <v>503</v>
      </c>
      <c r="C23" s="1291" t="s">
        <v>740</v>
      </c>
      <c r="D23" s="1446">
        <v>1035</v>
      </c>
      <c r="E23" s="214"/>
      <c r="I23" s="214"/>
      <c r="J23" s="394"/>
      <c r="K23" s="214"/>
      <c r="L23" s="297"/>
      <c r="M23" s="394"/>
    </row>
    <row r="24" spans="1:13" x14ac:dyDescent="0.35">
      <c r="A24" s="1276">
        <v>16</v>
      </c>
      <c r="B24" s="394">
        <v>14376</v>
      </c>
      <c r="C24" s="1291" t="s">
        <v>741</v>
      </c>
      <c r="D24" s="1446">
        <v>650</v>
      </c>
      <c r="E24" s="214"/>
      <c r="I24" s="214"/>
      <c r="J24" s="394"/>
      <c r="K24" s="214"/>
      <c r="L24" s="297"/>
      <c r="M24" s="394"/>
    </row>
    <row r="25" spans="1:13" x14ac:dyDescent="0.35">
      <c r="A25" s="1276" t="s">
        <v>722</v>
      </c>
      <c r="B25" s="394">
        <v>1035</v>
      </c>
      <c r="C25" s="1291" t="s">
        <v>785</v>
      </c>
      <c r="D25" s="1448">
        <v>1035</v>
      </c>
      <c r="E25" s="214"/>
      <c r="I25" s="297"/>
      <c r="J25" s="394"/>
      <c r="K25" s="214"/>
      <c r="L25" s="297"/>
      <c r="M25" s="394"/>
    </row>
    <row r="26" spans="1:13" x14ac:dyDescent="0.35">
      <c r="A26" s="1276" t="s">
        <v>723</v>
      </c>
      <c r="B26" s="394">
        <v>1035</v>
      </c>
      <c r="C26" s="1291" t="s">
        <v>789</v>
      </c>
      <c r="D26" s="1448">
        <v>650</v>
      </c>
      <c r="E26" s="214"/>
      <c r="I26" s="297"/>
      <c r="J26" s="394"/>
      <c r="K26" s="214"/>
      <c r="L26" s="297"/>
      <c r="M26" s="394"/>
    </row>
    <row r="27" spans="1:13" x14ac:dyDescent="0.35">
      <c r="A27" s="1276">
        <v>24</v>
      </c>
      <c r="B27" s="394">
        <v>57500</v>
      </c>
      <c r="C27" s="1291" t="s">
        <v>790</v>
      </c>
      <c r="D27" s="1446">
        <v>650</v>
      </c>
      <c r="E27" s="214"/>
      <c r="I27" s="297"/>
      <c r="J27" s="394"/>
      <c r="K27" s="214"/>
      <c r="L27" s="297"/>
      <c r="M27" s="394"/>
    </row>
    <row r="28" spans="1:13" x14ac:dyDescent="0.35">
      <c r="A28" s="1285">
        <v>25</v>
      </c>
      <c r="B28" s="394">
        <v>2300</v>
      </c>
      <c r="C28" s="1291" t="s">
        <v>791</v>
      </c>
      <c r="D28" s="1446">
        <v>1035</v>
      </c>
      <c r="E28" s="214"/>
      <c r="I28" s="1438"/>
      <c r="J28" s="394"/>
      <c r="K28" s="214"/>
      <c r="L28" s="297"/>
      <c r="M28" s="394"/>
    </row>
    <row r="29" spans="1:13" x14ac:dyDescent="0.35">
      <c r="A29" s="1285">
        <v>34</v>
      </c>
      <c r="B29" s="394">
        <v>23542</v>
      </c>
      <c r="C29" s="1291">
        <v>154</v>
      </c>
      <c r="D29" s="1446">
        <v>192060</v>
      </c>
      <c r="E29" s="214"/>
      <c r="I29" s="1438"/>
      <c r="J29" s="394"/>
      <c r="K29" s="214"/>
      <c r="L29" s="297"/>
      <c r="M29" s="432"/>
    </row>
    <row r="30" spans="1:13" x14ac:dyDescent="0.35">
      <c r="A30" s="1276">
        <v>35</v>
      </c>
      <c r="B30" s="394">
        <v>12000</v>
      </c>
      <c r="C30" s="1291">
        <v>171</v>
      </c>
      <c r="D30" s="1446">
        <v>288090</v>
      </c>
      <c r="E30" s="214"/>
      <c r="I30" s="297"/>
      <c r="J30" s="394"/>
      <c r="K30" s="214"/>
      <c r="L30" s="297"/>
      <c r="M30" s="432"/>
    </row>
    <row r="31" spans="1:13" x14ac:dyDescent="0.35">
      <c r="A31" s="1276">
        <v>36</v>
      </c>
      <c r="B31" s="394">
        <v>7000</v>
      </c>
      <c r="C31" s="1476" t="s">
        <v>876</v>
      </c>
      <c r="D31" s="396">
        <v>-201600</v>
      </c>
      <c r="E31" s="214"/>
      <c r="I31" s="297"/>
      <c r="J31" s="394"/>
      <c r="K31" s="214"/>
      <c r="L31" s="1438"/>
      <c r="M31" s="214"/>
    </row>
    <row r="32" spans="1:13" x14ac:dyDescent="0.35">
      <c r="A32" s="1276" t="s">
        <v>724</v>
      </c>
      <c r="B32" s="394">
        <v>2285</v>
      </c>
      <c r="C32" s="1291" t="s">
        <v>793</v>
      </c>
      <c r="D32" s="1446">
        <v>650</v>
      </c>
      <c r="E32" s="214"/>
      <c r="I32" s="297"/>
      <c r="J32" s="394"/>
      <c r="K32" s="214"/>
      <c r="L32" s="297"/>
      <c r="M32" s="432"/>
    </row>
    <row r="33" spans="1:13" x14ac:dyDescent="0.35">
      <c r="A33" s="1397" t="s">
        <v>732</v>
      </c>
      <c r="B33" s="394">
        <v>1035</v>
      </c>
      <c r="C33" s="1291" t="s">
        <v>792</v>
      </c>
      <c r="D33" s="1446">
        <v>1035</v>
      </c>
      <c r="E33" s="214"/>
      <c r="I33" s="297"/>
      <c r="J33" s="394"/>
      <c r="K33" s="214"/>
      <c r="L33" s="297"/>
      <c r="M33" s="432"/>
    </row>
    <row r="34" spans="1:13" x14ac:dyDescent="0.35">
      <c r="A34" s="1397" t="s">
        <v>733</v>
      </c>
      <c r="B34" s="394">
        <v>1035</v>
      </c>
      <c r="C34" s="1291">
        <v>194</v>
      </c>
      <c r="D34" s="1446">
        <v>2035</v>
      </c>
      <c r="E34" s="214"/>
      <c r="I34" s="297"/>
      <c r="J34" s="394"/>
      <c r="K34" s="214"/>
      <c r="L34" s="297"/>
      <c r="M34" s="432"/>
    </row>
    <row r="35" spans="1:13" x14ac:dyDescent="0.35">
      <c r="A35" s="1276" t="s">
        <v>725</v>
      </c>
      <c r="B35" s="394">
        <v>2035</v>
      </c>
      <c r="C35" s="1291">
        <v>192</v>
      </c>
      <c r="D35" s="1446">
        <v>1035</v>
      </c>
      <c r="E35" s="214"/>
      <c r="I35" s="297"/>
      <c r="J35" s="432"/>
      <c r="K35" s="214"/>
      <c r="L35" s="214"/>
      <c r="M35" s="214"/>
    </row>
    <row r="36" spans="1:13" x14ac:dyDescent="0.35">
      <c r="A36" s="1276">
        <v>49</v>
      </c>
      <c r="B36" s="394">
        <v>7000</v>
      </c>
      <c r="C36" s="1291">
        <v>196</v>
      </c>
      <c r="D36" s="1446">
        <v>2035</v>
      </c>
      <c r="E36" s="214"/>
      <c r="I36" s="297"/>
      <c r="J36" s="432"/>
      <c r="K36" s="214"/>
      <c r="L36" s="214"/>
    </row>
    <row r="37" spans="1:13" x14ac:dyDescent="0.35">
      <c r="A37" s="1276">
        <v>50</v>
      </c>
      <c r="B37" s="394">
        <v>1250</v>
      </c>
      <c r="C37" s="1291" t="s">
        <v>796</v>
      </c>
      <c r="D37" s="1449">
        <v>621</v>
      </c>
      <c r="E37" s="214"/>
      <c r="I37" s="297"/>
      <c r="J37" s="432"/>
      <c r="K37" s="214"/>
      <c r="L37" s="214"/>
    </row>
    <row r="38" spans="1:13" x14ac:dyDescent="0.35">
      <c r="A38" s="1276" t="s">
        <v>726</v>
      </c>
      <c r="B38" s="394">
        <v>240</v>
      </c>
      <c r="C38" s="1291" t="s">
        <v>797</v>
      </c>
      <c r="D38" s="1449">
        <v>1035</v>
      </c>
      <c r="E38" s="214"/>
      <c r="I38" s="297"/>
      <c r="J38" s="432"/>
      <c r="K38" s="214"/>
      <c r="L38" s="214"/>
    </row>
    <row r="39" spans="1:13" x14ac:dyDescent="0.35">
      <c r="A39" s="1276" t="s">
        <v>727</v>
      </c>
      <c r="B39" s="394">
        <v>1720</v>
      </c>
      <c r="C39" s="1443" t="s">
        <v>799</v>
      </c>
      <c r="D39" s="1448">
        <v>259</v>
      </c>
      <c r="E39" s="214"/>
      <c r="I39" s="297"/>
      <c r="J39" s="394"/>
      <c r="K39" s="214"/>
      <c r="L39" s="214"/>
    </row>
    <row r="40" spans="1:13" x14ac:dyDescent="0.35">
      <c r="A40" s="1276" t="s">
        <v>728</v>
      </c>
      <c r="B40" s="432">
        <v>1035</v>
      </c>
      <c r="C40" s="1291" t="s">
        <v>794</v>
      </c>
      <c r="D40" s="1449">
        <v>1720</v>
      </c>
      <c r="E40" s="214"/>
      <c r="I40" s="297"/>
      <c r="J40" s="394"/>
      <c r="K40" s="214"/>
      <c r="L40" s="214"/>
    </row>
    <row r="41" spans="1:13" x14ac:dyDescent="0.35">
      <c r="A41" s="1276" t="s">
        <v>729</v>
      </c>
      <c r="B41" s="432">
        <v>1350</v>
      </c>
      <c r="C41" s="1291" t="s">
        <v>795</v>
      </c>
      <c r="D41" s="1449">
        <v>1720</v>
      </c>
      <c r="E41" s="214"/>
      <c r="I41" s="297"/>
      <c r="J41" s="394"/>
      <c r="K41" s="214"/>
      <c r="L41" s="214"/>
    </row>
    <row r="42" spans="1:13" x14ac:dyDescent="0.35">
      <c r="A42" s="1276">
        <v>81</v>
      </c>
      <c r="B42" s="432">
        <v>2035</v>
      </c>
      <c r="C42" s="1444" t="s">
        <v>798</v>
      </c>
      <c r="D42" s="1449">
        <v>1035</v>
      </c>
      <c r="E42" s="214"/>
      <c r="I42" s="297"/>
      <c r="J42" s="1363"/>
      <c r="K42" s="214"/>
      <c r="L42" s="214"/>
    </row>
    <row r="43" spans="1:13" ht="15.5" x14ac:dyDescent="0.35">
      <c r="A43" s="1276">
        <v>82</v>
      </c>
      <c r="B43" s="432">
        <v>2035</v>
      </c>
      <c r="C43" s="1445">
        <v>228</v>
      </c>
      <c r="D43" s="396">
        <v>7480</v>
      </c>
      <c r="E43" s="214"/>
      <c r="I43" s="1439"/>
      <c r="J43" s="432"/>
      <c r="K43" s="214"/>
      <c r="L43" s="214"/>
    </row>
    <row r="44" spans="1:13" x14ac:dyDescent="0.35">
      <c r="A44" s="1199">
        <v>83</v>
      </c>
      <c r="B44" s="394">
        <v>24610</v>
      </c>
      <c r="C44" s="1445">
        <v>234</v>
      </c>
      <c r="D44" s="396">
        <v>142025</v>
      </c>
      <c r="E44" s="214"/>
      <c r="I44" s="297"/>
      <c r="J44" s="394"/>
      <c r="K44" s="214"/>
      <c r="L44" s="214"/>
    </row>
    <row r="45" spans="1:13" x14ac:dyDescent="0.35">
      <c r="A45" s="1276" t="s">
        <v>742</v>
      </c>
      <c r="B45" s="1278">
        <v>8111</v>
      </c>
      <c r="C45" s="593"/>
      <c r="D45" s="396"/>
      <c r="E45" s="214"/>
      <c r="I45" s="297"/>
      <c r="J45" s="394"/>
      <c r="K45" s="214"/>
      <c r="L45" s="214"/>
    </row>
    <row r="46" spans="1:13" x14ac:dyDescent="0.35">
      <c r="A46" s="1276">
        <v>85</v>
      </c>
      <c r="B46" s="1278">
        <v>7000</v>
      </c>
      <c r="C46" s="644"/>
      <c r="D46" s="396"/>
      <c r="E46" s="214"/>
      <c r="I46" s="297"/>
      <c r="J46" s="394"/>
      <c r="K46" s="214"/>
      <c r="L46" s="214"/>
    </row>
    <row r="47" spans="1:13" x14ac:dyDescent="0.35">
      <c r="A47" s="1276" t="s">
        <v>786</v>
      </c>
      <c r="B47" s="1364">
        <v>730</v>
      </c>
      <c r="C47" s="644"/>
      <c r="D47" s="396"/>
      <c r="E47" s="214"/>
      <c r="I47" s="214"/>
      <c r="J47" s="214"/>
      <c r="K47" s="214"/>
      <c r="L47" s="214"/>
    </row>
    <row r="48" spans="1:13" ht="15.5" x14ac:dyDescent="0.35">
      <c r="A48" s="1396" t="s">
        <v>730</v>
      </c>
      <c r="B48" s="1290">
        <v>1035</v>
      </c>
      <c r="C48" s="593"/>
      <c r="D48" s="396"/>
      <c r="E48" s="214"/>
    </row>
    <row r="49" spans="1:8" x14ac:dyDescent="0.35">
      <c r="A49" s="1276" t="s">
        <v>731</v>
      </c>
      <c r="B49" s="1278">
        <v>1035</v>
      </c>
      <c r="C49" s="593"/>
      <c r="D49" s="396"/>
      <c r="E49" s="214"/>
    </row>
    <row r="50" spans="1:8" ht="15" thickBot="1" x14ac:dyDescent="0.4">
      <c r="A50" s="1276" t="s">
        <v>787</v>
      </c>
      <c r="B50" s="394">
        <v>120</v>
      </c>
      <c r="C50" s="593"/>
      <c r="D50" s="614"/>
      <c r="E50" s="214"/>
    </row>
    <row r="51" spans="1:8" ht="15" thickBot="1" x14ac:dyDescent="0.4">
      <c r="A51" s="605" t="s">
        <v>338</v>
      </c>
      <c r="B51" s="612">
        <f>SUM(B14:B50)</f>
        <v>206194</v>
      </c>
      <c r="C51" s="613" t="s">
        <v>8</v>
      </c>
      <c r="D51" s="611">
        <f>SUM(D14:D50)</f>
        <v>1071457</v>
      </c>
      <c r="E51" s="214"/>
    </row>
    <row r="52" spans="1:8" x14ac:dyDescent="0.35">
      <c r="A52" s="214"/>
      <c r="B52" s="214"/>
      <c r="C52" s="214"/>
      <c r="D52" s="214"/>
      <c r="E52" s="214"/>
    </row>
    <row r="53" spans="1:8" x14ac:dyDescent="0.35">
      <c r="E53" s="214"/>
      <c r="F53" s="214"/>
      <c r="G53" s="297"/>
      <c r="H53" s="394"/>
    </row>
    <row r="54" spans="1:8" x14ac:dyDescent="0.35">
      <c r="A54" s="1654" t="s">
        <v>853</v>
      </c>
      <c r="B54" s="1654"/>
      <c r="C54" s="1654"/>
      <c r="D54" s="1654"/>
      <c r="E54" s="214"/>
      <c r="G54" s="297"/>
      <c r="H54" s="394"/>
    </row>
    <row r="55" spans="1:8" ht="15" customHeight="1" x14ac:dyDescent="0.35">
      <c r="C55" s="1533" t="s">
        <v>637</v>
      </c>
      <c r="D55" s="1533"/>
      <c r="E55" s="214"/>
    </row>
    <row r="56" spans="1:8" x14ac:dyDescent="0.35">
      <c r="C56" s="1435"/>
      <c r="D56" s="1435"/>
      <c r="E56" s="214"/>
    </row>
    <row r="57" spans="1:8" x14ac:dyDescent="0.35">
      <c r="A57" s="1436"/>
      <c r="B57" s="1437"/>
      <c r="C57" s="615"/>
      <c r="D57" s="1437"/>
      <c r="E57" s="214"/>
    </row>
    <row r="58" spans="1:8" x14ac:dyDescent="0.35">
      <c r="A58" s="1436"/>
      <c r="B58" s="1437"/>
      <c r="C58" s="615"/>
      <c r="D58" s="1437"/>
      <c r="E58" s="214"/>
    </row>
    <row r="59" spans="1:8" x14ac:dyDescent="0.35">
      <c r="A59" s="1436"/>
      <c r="B59" s="1437"/>
      <c r="C59" s="615"/>
      <c r="D59" s="1437"/>
      <c r="E59" s="214"/>
    </row>
    <row r="60" spans="1:8" x14ac:dyDescent="0.35">
      <c r="A60" s="1436"/>
      <c r="B60" s="1437"/>
      <c r="C60" s="615"/>
      <c r="D60" s="1437"/>
      <c r="E60" s="214"/>
    </row>
    <row r="61" spans="1:8" x14ac:dyDescent="0.35">
      <c r="A61" s="574"/>
      <c r="B61" s="394"/>
      <c r="C61" s="574"/>
      <c r="D61" s="394"/>
      <c r="E61" s="394"/>
      <c r="F61" s="847"/>
    </row>
    <row r="62" spans="1:8" x14ac:dyDescent="0.35">
      <c r="A62" s="1755"/>
      <c r="B62" s="1755"/>
      <c r="C62" s="1755"/>
      <c r="D62" s="1755"/>
      <c r="E62" s="394"/>
    </row>
    <row r="63" spans="1:8" x14ac:dyDescent="0.35">
      <c r="A63" s="214"/>
      <c r="B63" s="214"/>
      <c r="C63" s="1754"/>
      <c r="D63" s="1754"/>
      <c r="E63" s="394"/>
    </row>
    <row r="64" spans="1:8" x14ac:dyDescent="0.35">
      <c r="A64" s="214"/>
      <c r="B64" s="214"/>
      <c r="C64" s="417"/>
      <c r="D64" s="417"/>
      <c r="E64" s="394"/>
    </row>
    <row r="65" spans="1:5" x14ac:dyDescent="0.35">
      <c r="A65" s="214"/>
      <c r="B65" s="214"/>
      <c r="C65" s="1753"/>
      <c r="D65" s="1753"/>
      <c r="E65" s="394"/>
    </row>
    <row r="66" spans="1:5" x14ac:dyDescent="0.35">
      <c r="A66" s="214"/>
      <c r="B66" s="214"/>
      <c r="C66" s="1753"/>
      <c r="D66" s="1753"/>
      <c r="E66" s="394"/>
    </row>
    <row r="67" spans="1:5" x14ac:dyDescent="0.35">
      <c r="A67" s="214"/>
      <c r="B67" s="214"/>
      <c r="C67" s="1753"/>
      <c r="D67" s="1753"/>
      <c r="E67" s="394"/>
    </row>
    <row r="68" spans="1:5" x14ac:dyDescent="0.35">
      <c r="A68" s="574"/>
      <c r="B68" s="394"/>
      <c r="C68" s="574"/>
      <c r="D68" s="394"/>
      <c r="E68" s="214"/>
    </row>
    <row r="69" spans="1:5" x14ac:dyDescent="0.35">
      <c r="A69" s="574"/>
      <c r="B69" s="394"/>
      <c r="C69" s="574"/>
      <c r="D69" s="394"/>
      <c r="E69" s="214"/>
    </row>
    <row r="70" spans="1:5" ht="15" customHeight="1" x14ac:dyDescent="0.35">
      <c r="A70" s="574"/>
      <c r="B70" s="394"/>
      <c r="C70" s="574"/>
      <c r="D70" s="394"/>
      <c r="E70" s="214"/>
    </row>
    <row r="71" spans="1:5" ht="15" customHeight="1" x14ac:dyDescent="0.35">
      <c r="A71" s="574"/>
      <c r="B71" s="394"/>
      <c r="C71" s="574"/>
      <c r="D71" s="394"/>
      <c r="E71" s="214"/>
    </row>
    <row r="72" spans="1:5" x14ac:dyDescent="0.35">
      <c r="A72" s="574"/>
      <c r="B72" s="394"/>
      <c r="C72" s="574"/>
      <c r="D72" s="394"/>
      <c r="E72" s="214"/>
    </row>
    <row r="73" spans="1:5" x14ac:dyDescent="0.35">
      <c r="A73" s="574"/>
      <c r="B73" s="394"/>
      <c r="C73" s="574"/>
      <c r="D73" s="394"/>
      <c r="E73" s="214"/>
    </row>
    <row r="74" spans="1:5" x14ac:dyDescent="0.35">
      <c r="A74" s="574"/>
      <c r="B74" s="394"/>
      <c r="C74" s="574"/>
      <c r="D74" s="394"/>
      <c r="E74" s="214"/>
    </row>
    <row r="75" spans="1:5" x14ac:dyDescent="0.35">
      <c r="A75" s="574"/>
      <c r="B75" s="394"/>
      <c r="C75" s="574"/>
      <c r="D75" s="394"/>
      <c r="E75" s="214"/>
    </row>
    <row r="76" spans="1:5" x14ac:dyDescent="0.35">
      <c r="A76" s="574"/>
      <c r="B76" s="394"/>
      <c r="C76" s="574"/>
      <c r="D76" s="394"/>
      <c r="E76" s="214"/>
    </row>
    <row r="77" spans="1:5" x14ac:dyDescent="0.35">
      <c r="A77" s="574"/>
      <c r="B77" s="394"/>
      <c r="C77" s="574"/>
      <c r="D77" s="394"/>
      <c r="E77" s="214"/>
    </row>
    <row r="78" spans="1:5" x14ac:dyDescent="0.35">
      <c r="A78" s="574"/>
      <c r="B78" s="394"/>
      <c r="C78" s="574"/>
      <c r="D78" s="394"/>
      <c r="E78" s="214"/>
    </row>
    <row r="79" spans="1:5" x14ac:dyDescent="0.35">
      <c r="A79" s="574"/>
      <c r="B79" s="394"/>
      <c r="C79" s="574"/>
      <c r="D79" s="394"/>
      <c r="E79" s="214"/>
    </row>
    <row r="80" spans="1:5" x14ac:dyDescent="0.35">
      <c r="A80" s="574"/>
      <c r="B80" s="394"/>
      <c r="C80" s="574"/>
      <c r="D80" s="394"/>
      <c r="E80" s="214"/>
    </row>
    <row r="81" spans="1:5" x14ac:dyDescent="0.35">
      <c r="A81" s="574"/>
      <c r="B81" s="394"/>
      <c r="C81" s="574"/>
      <c r="D81" s="394"/>
      <c r="E81" s="214"/>
    </row>
    <row r="82" spans="1:5" x14ac:dyDescent="0.35">
      <c r="A82" s="574"/>
      <c r="B82" s="394"/>
      <c r="C82" s="574"/>
      <c r="D82" s="394"/>
      <c r="E82" s="214"/>
    </row>
    <row r="83" spans="1:5" x14ac:dyDescent="0.35">
      <c r="A83" s="574"/>
      <c r="B83" s="214"/>
      <c r="C83" s="574"/>
      <c r="D83" s="394"/>
      <c r="E83" s="214"/>
    </row>
    <row r="84" spans="1:5" x14ac:dyDescent="0.35">
      <c r="A84" s="574"/>
      <c r="B84" s="394"/>
      <c r="C84" s="574"/>
      <c r="D84" s="394"/>
      <c r="E84" s="214"/>
    </row>
    <row r="85" spans="1:5" x14ac:dyDescent="0.35">
      <c r="A85" s="574"/>
      <c r="B85" s="394"/>
      <c r="C85" s="574"/>
      <c r="D85" s="394"/>
      <c r="E85" s="214"/>
    </row>
    <row r="86" spans="1:5" x14ac:dyDescent="0.35">
      <c r="A86" s="574"/>
      <c r="B86" s="394"/>
      <c r="C86" s="574"/>
      <c r="D86" s="394"/>
      <c r="E86" s="214"/>
    </row>
    <row r="87" spans="1:5" x14ac:dyDescent="0.35">
      <c r="A87" s="574"/>
      <c r="B87" s="394"/>
      <c r="C87" s="574"/>
      <c r="D87" s="394"/>
      <c r="E87" s="214"/>
    </row>
    <row r="88" spans="1:5" x14ac:dyDescent="0.35">
      <c r="A88" s="574"/>
      <c r="B88" s="394"/>
      <c r="C88" s="574"/>
      <c r="D88" s="394"/>
      <c r="E88" s="214"/>
    </row>
    <row r="89" spans="1:5" x14ac:dyDescent="0.35">
      <c r="A89" s="574"/>
      <c r="B89" s="394"/>
      <c r="C89" s="574"/>
      <c r="D89" s="394"/>
      <c r="E89" s="214"/>
    </row>
    <row r="90" spans="1:5" x14ac:dyDescent="0.35">
      <c r="A90" s="574"/>
      <c r="B90" s="394"/>
      <c r="C90" s="574"/>
      <c r="D90" s="394"/>
      <c r="E90" s="214"/>
    </row>
    <row r="91" spans="1:5" x14ac:dyDescent="0.35">
      <c r="A91" s="574"/>
      <c r="B91" s="394"/>
      <c r="C91" s="574"/>
      <c r="D91" s="394"/>
      <c r="E91" s="214"/>
    </row>
    <row r="92" spans="1:5" x14ac:dyDescent="0.35">
      <c r="A92" s="574"/>
      <c r="B92" s="394"/>
      <c r="C92" s="574"/>
      <c r="D92" s="394"/>
      <c r="E92" s="214"/>
    </row>
    <row r="93" spans="1:5" x14ac:dyDescent="0.35">
      <c r="A93" s="574"/>
      <c r="B93" s="394"/>
      <c r="C93" s="574"/>
      <c r="D93" s="394"/>
      <c r="E93" s="214"/>
    </row>
    <row r="94" spans="1:5" x14ac:dyDescent="0.35">
      <c r="A94" s="574"/>
      <c r="B94" s="432"/>
      <c r="C94" s="574"/>
      <c r="D94" s="394"/>
      <c r="E94" s="214"/>
    </row>
    <row r="95" spans="1:5" x14ac:dyDescent="0.35">
      <c r="A95" s="574"/>
      <c r="B95" s="394"/>
      <c r="C95" s="574"/>
      <c r="D95" s="394"/>
      <c r="E95" s="214"/>
    </row>
    <row r="96" spans="1:5" x14ac:dyDescent="0.35">
      <c r="A96" s="574"/>
      <c r="B96" s="394"/>
      <c r="C96" s="574"/>
      <c r="D96" s="394"/>
      <c r="E96" s="214"/>
    </row>
    <row r="97" spans="1:5" x14ac:dyDescent="0.35">
      <c r="A97" s="574"/>
      <c r="B97" s="394"/>
      <c r="C97" s="574"/>
      <c r="D97" s="394"/>
      <c r="E97" s="214"/>
    </row>
    <row r="98" spans="1:5" x14ac:dyDescent="0.35">
      <c r="A98" s="574"/>
      <c r="B98" s="394"/>
      <c r="C98" s="574"/>
      <c r="D98" s="394"/>
      <c r="E98" s="214"/>
    </row>
    <row r="99" spans="1:5" x14ac:dyDescent="0.35">
      <c r="A99" s="574"/>
      <c r="B99" s="394"/>
      <c r="C99" s="574"/>
      <c r="D99" s="394"/>
      <c r="E99" s="214"/>
    </row>
    <row r="100" spans="1:5" x14ac:dyDescent="0.35">
      <c r="A100" s="574"/>
      <c r="B100" s="394"/>
      <c r="C100" s="574"/>
      <c r="D100" s="394"/>
      <c r="E100" s="214"/>
    </row>
    <row r="101" spans="1:5" x14ac:dyDescent="0.35">
      <c r="A101" s="574"/>
      <c r="B101" s="394"/>
      <c r="C101" s="574"/>
      <c r="D101" s="394"/>
      <c r="E101" s="214"/>
    </row>
    <row r="102" spans="1:5" x14ac:dyDescent="0.35">
      <c r="A102" s="574"/>
      <c r="B102" s="394"/>
      <c r="C102" s="574"/>
      <c r="D102" s="394"/>
      <c r="E102" s="214"/>
    </row>
    <row r="103" spans="1:5" x14ac:dyDescent="0.35">
      <c r="A103" s="574"/>
      <c r="B103" s="394"/>
      <c r="C103" s="574"/>
      <c r="D103" s="394"/>
      <c r="E103" s="214"/>
    </row>
    <row r="104" spans="1:5" x14ac:dyDescent="0.35">
      <c r="A104" s="574"/>
      <c r="B104" s="394"/>
      <c r="C104" s="574"/>
      <c r="D104" s="394"/>
      <c r="E104" s="214"/>
    </row>
    <row r="105" spans="1:5" x14ac:dyDescent="0.35">
      <c r="A105" s="574"/>
      <c r="B105" s="394"/>
      <c r="C105" s="574"/>
      <c r="D105" s="394"/>
      <c r="E105" s="214"/>
    </row>
    <row r="106" spans="1:5" x14ac:dyDescent="0.35">
      <c r="A106" s="574"/>
      <c r="B106" s="394"/>
      <c r="C106" s="574"/>
      <c r="D106" s="394"/>
      <c r="E106" s="214"/>
    </row>
    <row r="107" spans="1:5" x14ac:dyDescent="0.35">
      <c r="A107" s="574"/>
      <c r="B107" s="394"/>
      <c r="C107" s="574"/>
      <c r="D107" s="394"/>
      <c r="E107" s="214"/>
    </row>
    <row r="108" spans="1:5" x14ac:dyDescent="0.35">
      <c r="A108" s="574"/>
      <c r="B108" s="394"/>
      <c r="C108" s="574"/>
      <c r="D108" s="394"/>
      <c r="E108" s="214"/>
    </row>
    <row r="109" spans="1:5" x14ac:dyDescent="0.35">
      <c r="A109" s="574"/>
      <c r="B109" s="394"/>
      <c r="C109" s="574"/>
      <c r="D109" s="394"/>
      <c r="E109" s="214"/>
    </row>
    <row r="110" spans="1:5" x14ac:dyDescent="0.35">
      <c r="A110" s="1436"/>
      <c r="B110" s="1437"/>
      <c r="C110" s="615"/>
      <c r="D110" s="1437"/>
      <c r="E110" s="214"/>
    </row>
    <row r="111" spans="1:5" x14ac:dyDescent="0.35">
      <c r="A111" s="772"/>
      <c r="B111" s="494"/>
      <c r="C111" s="773"/>
      <c r="D111" s="494"/>
      <c r="E111" s="214"/>
    </row>
    <row r="112" spans="1:5" x14ac:dyDescent="0.35">
      <c r="A112" s="574"/>
      <c r="B112" s="394"/>
      <c r="C112" s="574"/>
      <c r="D112" s="394"/>
      <c r="E112" s="214"/>
    </row>
    <row r="113" spans="1:5" x14ac:dyDescent="0.35">
      <c r="A113" s="574"/>
      <c r="B113" s="394"/>
      <c r="C113" s="574"/>
      <c r="D113" s="394"/>
      <c r="E113" s="214"/>
    </row>
    <row r="114" spans="1:5" x14ac:dyDescent="0.35">
      <c r="A114" s="574"/>
      <c r="B114" s="394"/>
      <c r="C114" s="574"/>
      <c r="D114" s="394"/>
      <c r="E114" s="214"/>
    </row>
    <row r="115" spans="1:5" x14ac:dyDescent="0.35">
      <c r="A115" s="775"/>
      <c r="B115" s="394"/>
      <c r="C115" s="574"/>
      <c r="D115" s="394"/>
      <c r="E115" s="214"/>
    </row>
    <row r="116" spans="1:5" x14ac:dyDescent="0.35">
      <c r="A116" s="574"/>
      <c r="B116" s="394"/>
      <c r="C116" s="574"/>
      <c r="D116" s="394"/>
      <c r="E116" s="214"/>
    </row>
    <row r="117" spans="1:5" x14ac:dyDescent="0.35">
      <c r="A117" s="574"/>
      <c r="B117" s="394"/>
      <c r="C117" s="574"/>
      <c r="D117" s="394"/>
      <c r="E117" s="214"/>
    </row>
    <row r="118" spans="1:5" x14ac:dyDescent="0.35">
      <c r="A118" s="574"/>
      <c r="B118" s="394"/>
      <c r="C118" s="574"/>
      <c r="D118" s="394"/>
      <c r="E118" s="214"/>
    </row>
    <row r="119" spans="1:5" x14ac:dyDescent="0.35">
      <c r="A119" s="574"/>
      <c r="B119" s="394"/>
      <c r="C119" s="574"/>
      <c r="D119" s="394"/>
      <c r="E119" s="214"/>
    </row>
    <row r="120" spans="1:5" x14ac:dyDescent="0.35">
      <c r="A120" s="574"/>
      <c r="B120" s="394"/>
      <c r="C120" s="574"/>
      <c r="D120" s="394"/>
      <c r="E120" s="214"/>
    </row>
    <row r="121" spans="1:5" x14ac:dyDescent="0.35">
      <c r="A121" s="574"/>
      <c r="B121" s="394"/>
      <c r="C121" s="574"/>
      <c r="D121" s="394"/>
      <c r="E121" s="214"/>
    </row>
    <row r="122" spans="1:5" x14ac:dyDescent="0.35">
      <c r="A122" s="574"/>
      <c r="B122" s="394"/>
      <c r="C122" s="574"/>
      <c r="D122" s="394"/>
      <c r="E122" s="214"/>
    </row>
    <row r="123" spans="1:5" x14ac:dyDescent="0.35">
      <c r="A123" s="574"/>
      <c r="B123" s="394"/>
      <c r="C123" s="574"/>
      <c r="D123" s="394"/>
      <c r="E123" s="214"/>
    </row>
    <row r="124" spans="1:5" x14ac:dyDescent="0.35">
      <c r="A124" s="574"/>
      <c r="B124" s="394"/>
      <c r="C124" s="574"/>
      <c r="D124" s="394"/>
      <c r="E124" s="214"/>
    </row>
    <row r="125" spans="1:5" x14ac:dyDescent="0.35">
      <c r="A125" s="574"/>
      <c r="B125" s="394"/>
      <c r="C125" s="574"/>
      <c r="D125" s="394"/>
      <c r="E125" s="214"/>
    </row>
    <row r="126" spans="1:5" x14ac:dyDescent="0.35">
      <c r="A126" s="574"/>
      <c r="B126" s="394"/>
      <c r="C126" s="574"/>
      <c r="D126" s="394"/>
      <c r="E126" s="214"/>
    </row>
    <row r="127" spans="1:5" x14ac:dyDescent="0.35">
      <c r="A127" s="574"/>
      <c r="B127" s="394"/>
      <c r="C127" s="574"/>
      <c r="D127" s="394"/>
      <c r="E127" s="214"/>
    </row>
    <row r="128" spans="1:5" x14ac:dyDescent="0.35">
      <c r="A128" s="574"/>
      <c r="B128" s="394"/>
      <c r="C128" s="574"/>
      <c r="D128" s="394"/>
      <c r="E128" s="214"/>
    </row>
    <row r="129" spans="1:5" x14ac:dyDescent="0.35">
      <c r="A129" s="574"/>
      <c r="B129" s="394"/>
      <c r="C129" s="574"/>
      <c r="D129" s="394"/>
      <c r="E129" s="214"/>
    </row>
    <row r="130" spans="1:5" x14ac:dyDescent="0.35">
      <c r="A130" s="574"/>
      <c r="B130" s="394"/>
      <c r="C130" s="574"/>
      <c r="D130" s="394"/>
      <c r="E130" s="214"/>
    </row>
    <row r="131" spans="1:5" x14ac:dyDescent="0.35">
      <c r="A131" s="574"/>
      <c r="B131" s="394"/>
      <c r="C131" s="574"/>
      <c r="D131" s="394"/>
      <c r="E131" s="214"/>
    </row>
    <row r="132" spans="1:5" x14ac:dyDescent="0.35">
      <c r="A132" s="574"/>
      <c r="B132" s="394"/>
      <c r="C132" s="574"/>
      <c r="D132" s="394"/>
      <c r="E132" s="214"/>
    </row>
    <row r="133" spans="1:5" x14ac:dyDescent="0.35">
      <c r="A133" s="574"/>
      <c r="B133" s="214"/>
      <c r="C133" s="574"/>
      <c r="D133" s="394"/>
    </row>
    <row r="134" spans="1:5" x14ac:dyDescent="0.35">
      <c r="A134" s="574"/>
      <c r="B134" s="394"/>
      <c r="C134" s="574"/>
      <c r="D134" s="394"/>
    </row>
    <row r="135" spans="1:5" x14ac:dyDescent="0.35">
      <c r="A135" s="574"/>
      <c r="B135" s="394"/>
      <c r="C135" s="574"/>
      <c r="D135" s="394"/>
    </row>
    <row r="136" spans="1:5" x14ac:dyDescent="0.35">
      <c r="A136" s="574"/>
      <c r="B136" s="394"/>
      <c r="C136" s="574"/>
      <c r="D136" s="394"/>
    </row>
    <row r="137" spans="1:5" x14ac:dyDescent="0.35">
      <c r="A137" s="574"/>
      <c r="B137" s="394"/>
      <c r="C137" s="574"/>
      <c r="D137" s="394"/>
    </row>
    <row r="138" spans="1:5" x14ac:dyDescent="0.35">
      <c r="A138" s="574"/>
      <c r="B138" s="394"/>
      <c r="C138" s="574"/>
      <c r="D138" s="394"/>
    </row>
    <row r="139" spans="1:5" x14ac:dyDescent="0.35">
      <c r="A139" s="574"/>
      <c r="B139" s="394"/>
      <c r="C139" s="574"/>
      <c r="D139" s="394"/>
    </row>
    <row r="140" spans="1:5" x14ac:dyDescent="0.35">
      <c r="A140" s="574"/>
      <c r="B140" s="394"/>
      <c r="C140" s="574"/>
      <c r="D140" s="394"/>
    </row>
    <row r="141" spans="1:5" x14ac:dyDescent="0.35">
      <c r="A141" s="574"/>
      <c r="B141" s="394"/>
      <c r="C141" s="574"/>
      <c r="D141" s="394"/>
    </row>
    <row r="142" spans="1:5" x14ac:dyDescent="0.35">
      <c r="A142" s="574"/>
      <c r="B142" s="394"/>
      <c r="C142" s="574"/>
      <c r="D142" s="394"/>
    </row>
    <row r="143" spans="1:5" x14ac:dyDescent="0.35">
      <c r="A143" s="574"/>
      <c r="B143" s="394"/>
      <c r="C143" s="574"/>
      <c r="D143" s="394"/>
    </row>
    <row r="144" spans="1:5" x14ac:dyDescent="0.35">
      <c r="A144" s="574"/>
      <c r="B144" s="432"/>
      <c r="C144" s="574"/>
      <c r="D144" s="394"/>
    </row>
    <row r="145" spans="1:4" x14ac:dyDescent="0.35">
      <c r="A145" s="574"/>
      <c r="B145" s="394"/>
      <c r="C145" s="574"/>
      <c r="D145" s="394"/>
    </row>
    <row r="146" spans="1:4" x14ac:dyDescent="0.35">
      <c r="A146" s="574"/>
      <c r="B146" s="394"/>
      <c r="C146" s="574"/>
      <c r="D146" s="394"/>
    </row>
    <row r="147" spans="1:4" x14ac:dyDescent="0.35">
      <c r="A147" s="574"/>
      <c r="B147" s="394"/>
      <c r="C147" s="574"/>
      <c r="D147" s="394"/>
    </row>
    <row r="148" spans="1:4" x14ac:dyDescent="0.35">
      <c r="A148" s="574"/>
      <c r="B148" s="394"/>
      <c r="C148" s="574"/>
      <c r="D148" s="394"/>
    </row>
    <row r="149" spans="1:4" x14ac:dyDescent="0.35">
      <c r="A149" s="574"/>
      <c r="B149" s="394"/>
      <c r="C149" s="574"/>
      <c r="D149" s="394"/>
    </row>
    <row r="150" spans="1:4" x14ac:dyDescent="0.35">
      <c r="A150" s="574"/>
      <c r="B150" s="394"/>
      <c r="C150" s="574"/>
      <c r="D150" s="394"/>
    </row>
    <row r="151" spans="1:4" x14ac:dyDescent="0.35">
      <c r="A151" s="574"/>
      <c r="B151" s="394"/>
      <c r="C151" s="574"/>
      <c r="D151" s="394"/>
    </row>
    <row r="152" spans="1:4" x14ac:dyDescent="0.35">
      <c r="A152" s="574"/>
      <c r="B152" s="394"/>
      <c r="C152" s="574"/>
      <c r="D152" s="394"/>
    </row>
    <row r="153" spans="1:4" x14ac:dyDescent="0.35">
      <c r="A153" s="574"/>
      <c r="B153" s="394"/>
      <c r="C153" s="574"/>
      <c r="D153" s="394"/>
    </row>
    <row r="154" spans="1:4" x14ac:dyDescent="0.35">
      <c r="A154" s="574"/>
      <c r="B154" s="394"/>
      <c r="C154" s="574"/>
      <c r="D154" s="394"/>
    </row>
    <row r="155" spans="1:4" x14ac:dyDescent="0.35">
      <c r="A155" s="574"/>
      <c r="B155" s="394"/>
      <c r="C155" s="574"/>
      <c r="D155" s="394"/>
    </row>
    <row r="156" spans="1:4" x14ac:dyDescent="0.35">
      <c r="A156" s="574"/>
      <c r="B156" s="394"/>
      <c r="C156" s="574"/>
      <c r="D156" s="394"/>
    </row>
    <row r="157" spans="1:4" x14ac:dyDescent="0.35">
      <c r="A157" s="574"/>
      <c r="B157" s="394"/>
      <c r="C157" s="574"/>
      <c r="D157" s="394"/>
    </row>
    <row r="158" spans="1:4" x14ac:dyDescent="0.35">
      <c r="A158" s="574"/>
      <c r="B158" s="394"/>
      <c r="C158" s="574"/>
      <c r="D158" s="394"/>
    </row>
    <row r="159" spans="1:4" x14ac:dyDescent="0.35">
      <c r="A159" s="297"/>
      <c r="B159" s="432"/>
      <c r="C159" s="297"/>
      <c r="D159" s="432"/>
    </row>
    <row r="160" spans="1:4" x14ac:dyDescent="0.35">
      <c r="A160" s="753"/>
      <c r="B160" s="770"/>
      <c r="C160" s="615"/>
      <c r="D160" s="770"/>
    </row>
  </sheetData>
  <sheetProtection algorithmName="SHA-512" hashValue="qxzIxvVhed8/4QFX2GkMWUE6CPLGI96N2jYKtbkB+cnftsGM6+hqLhwkF6wNQh5ODKNRyGzTdKFQrh9qYvHx7Q==" saltValue="BzVa4hjuPU7RlpVYXLlgNg==" spinCount="100000" sheet="1" objects="1" scenarios="1" selectLockedCells="1" selectUnlockedCells="1"/>
  <mergeCells count="16">
    <mergeCell ref="C67:D67"/>
    <mergeCell ref="A2:C2"/>
    <mergeCell ref="A4:D4"/>
    <mergeCell ref="B6:D6"/>
    <mergeCell ref="A7:A8"/>
    <mergeCell ref="B7:D8"/>
    <mergeCell ref="A11:A13"/>
    <mergeCell ref="B11:B13"/>
    <mergeCell ref="C66:D66"/>
    <mergeCell ref="C65:D65"/>
    <mergeCell ref="C11:C13"/>
    <mergeCell ref="D11:D13"/>
    <mergeCell ref="C63:D63"/>
    <mergeCell ref="A62:D62"/>
    <mergeCell ref="A54:D54"/>
    <mergeCell ref="C55:D5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4"/>
  <sheetViews>
    <sheetView topLeftCell="A7" workbookViewId="0">
      <selection activeCell="I7" sqref="I7"/>
    </sheetView>
  </sheetViews>
  <sheetFormatPr defaultRowHeight="14.5" x14ac:dyDescent="0.35"/>
  <cols>
    <col min="1" max="1" width="19.81640625" customWidth="1"/>
    <col min="2" max="2" width="19.453125" customWidth="1"/>
    <col min="3" max="4" width="21.8164062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86" t="s">
        <v>558</v>
      </c>
      <c r="B3" s="698"/>
      <c r="C3" s="698"/>
    </row>
    <row r="4" spans="1:4" x14ac:dyDescent="0.35">
      <c r="A4" s="186"/>
      <c r="B4" s="698"/>
      <c r="C4" s="6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432</v>
      </c>
      <c r="B8" s="1669" t="s">
        <v>433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417"/>
      <c r="B10" s="417"/>
      <c r="C10" s="417"/>
      <c r="D10" s="417"/>
    </row>
    <row r="11" spans="1:4" ht="15" thickBot="1" x14ac:dyDescent="0.4">
      <c r="A11" s="698"/>
      <c r="B11" s="698"/>
      <c r="C11" s="698"/>
      <c r="D11" s="698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69">
        <v>12</v>
      </c>
      <c r="B15" s="847">
        <v>146646</v>
      </c>
      <c r="C15" s="769" t="s">
        <v>41</v>
      </c>
      <c r="D15" s="760">
        <f>B23</f>
        <v>146646</v>
      </c>
    </row>
    <row r="16" spans="1:4" x14ac:dyDescent="0.35">
      <c r="A16" s="569"/>
      <c r="B16" s="847"/>
      <c r="C16" s="519"/>
      <c r="D16" s="396"/>
    </row>
    <row r="17" spans="1:4" x14ac:dyDescent="0.35">
      <c r="A17" s="569"/>
      <c r="B17" s="847"/>
      <c r="C17" s="519"/>
      <c r="D17" s="396"/>
    </row>
    <row r="18" spans="1:4" x14ac:dyDescent="0.35">
      <c r="A18" s="569"/>
      <c r="B18" s="847"/>
      <c r="C18" s="519"/>
      <c r="D18" s="396"/>
    </row>
    <row r="19" spans="1:4" x14ac:dyDescent="0.35">
      <c r="A19" s="573"/>
      <c r="B19" s="847"/>
      <c r="C19" s="519"/>
      <c r="D19" s="396"/>
    </row>
    <row r="20" spans="1:4" x14ac:dyDescent="0.35">
      <c r="A20" s="573"/>
      <c r="B20" s="608"/>
      <c r="C20" s="519"/>
      <c r="D20" s="396"/>
    </row>
    <row r="21" spans="1:4" x14ac:dyDescent="0.35">
      <c r="A21" s="573"/>
      <c r="B21" s="575"/>
      <c r="C21" s="519"/>
      <c r="D21" s="396"/>
    </row>
    <row r="22" spans="1:4" ht="15" thickBot="1" x14ac:dyDescent="0.4">
      <c r="A22" s="573"/>
      <c r="B22" s="575"/>
      <c r="C22" s="519"/>
      <c r="D22" s="396"/>
    </row>
    <row r="23" spans="1:4" ht="15" thickBot="1" x14ac:dyDescent="0.4">
      <c r="A23" s="605" t="s">
        <v>338</v>
      </c>
      <c r="B23" s="612">
        <f>SUM(B15:B22)</f>
        <v>146646</v>
      </c>
      <c r="C23" s="613" t="s">
        <v>8</v>
      </c>
      <c r="D23" s="611">
        <f>SUM(D15:D22)</f>
        <v>146646</v>
      </c>
    </row>
    <row r="24" spans="1:4" x14ac:dyDescent="0.35">
      <c r="A24" s="214"/>
      <c r="B24" s="214"/>
      <c r="C24" s="214"/>
      <c r="D24" s="214"/>
    </row>
    <row r="25" spans="1:4" x14ac:dyDescent="0.35">
      <c r="A25" s="214"/>
      <c r="B25" s="214"/>
      <c r="C25" s="214"/>
      <c r="D25" s="214"/>
    </row>
    <row r="26" spans="1:4" x14ac:dyDescent="0.35">
      <c r="A26" s="214"/>
      <c r="B26" s="214"/>
      <c r="C26" s="214"/>
      <c r="D26" s="214"/>
    </row>
    <row r="27" spans="1:4" x14ac:dyDescent="0.35">
      <c r="A27" s="214"/>
      <c r="B27" s="214"/>
      <c r="C27" s="214"/>
      <c r="D27" s="214"/>
    </row>
    <row r="29" spans="1:4" x14ac:dyDescent="0.35">
      <c r="A29" s="1654" t="s">
        <v>852</v>
      </c>
      <c r="B29" s="1654"/>
      <c r="C29" s="1654"/>
      <c r="D29" s="1654"/>
    </row>
    <row r="30" spans="1:4" x14ac:dyDescent="0.35">
      <c r="C30" s="1533" t="s">
        <v>639</v>
      </c>
      <c r="D30" s="1533"/>
    </row>
    <row r="31" spans="1:4" x14ac:dyDescent="0.35">
      <c r="C31" s="1179"/>
      <c r="D31" s="1179"/>
    </row>
    <row r="32" spans="1:4" x14ac:dyDescent="0.35">
      <c r="C32" s="1724" t="s">
        <v>38</v>
      </c>
      <c r="D32" s="1724"/>
    </row>
    <row r="33" spans="3:4" x14ac:dyDescent="0.35">
      <c r="C33" s="1724"/>
      <c r="D33" s="1724"/>
    </row>
    <row r="34" spans="3:4" x14ac:dyDescent="0.35">
      <c r="C34" s="1724"/>
      <c r="D34" s="1724"/>
    </row>
  </sheetData>
  <sheetProtection algorithmName="SHA-512" hashValue="+sYllM76xgcVWQJVUrb+BTxeZ/ypp28UQTdcFj2hZpBWtuBm8c4qVWeZw7ZdncrNMjuWjKqkrXWY6vKMvJpvCw==" saltValue="CrqkgGaq2yaoLZsnqpaAYQ==" spinCount="100000" sheet="1" objects="1" scenarios="1" selectLockedCells="1" selectUnlockedCells="1"/>
  <mergeCells count="13">
    <mergeCell ref="C32:D32"/>
    <mergeCell ref="C33:D33"/>
    <mergeCell ref="C34:D34"/>
    <mergeCell ref="A5:D5"/>
    <mergeCell ref="B7:D7"/>
    <mergeCell ref="A8:A9"/>
    <mergeCell ref="B8:D9"/>
    <mergeCell ref="A12:A14"/>
    <mergeCell ref="B12:B14"/>
    <mergeCell ref="C12:C14"/>
    <mergeCell ref="D12:D14"/>
    <mergeCell ref="A29:D29"/>
    <mergeCell ref="C30:D30"/>
  </mergeCells>
  <pageMargins left="0.7" right="0.7" top="0.75" bottom="0.75" header="0.3" footer="0.3"/>
  <pageSetup paperSize="9"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3"/>
  <sheetViews>
    <sheetView topLeftCell="A16" workbookViewId="0">
      <selection activeCell="G24" sqref="G24"/>
    </sheetView>
  </sheetViews>
  <sheetFormatPr defaultRowHeight="14.5" x14ac:dyDescent="0.35"/>
  <cols>
    <col min="1" max="1" width="20" customWidth="1"/>
    <col min="2" max="2" width="22.1796875" customWidth="1"/>
    <col min="3" max="3" width="20.54296875" customWidth="1"/>
    <col min="4" max="4" width="21.8164062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86" t="s">
        <v>558</v>
      </c>
      <c r="B3" s="698"/>
      <c r="C3" s="698"/>
    </row>
    <row r="4" spans="1:4" x14ac:dyDescent="0.35">
      <c r="A4" s="186"/>
      <c r="B4" s="698"/>
      <c r="C4" s="6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434</v>
      </c>
      <c r="B8" s="1669" t="s">
        <v>320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417"/>
      <c r="B10" s="417"/>
      <c r="C10" s="417"/>
      <c r="D10" s="417"/>
    </row>
    <row r="11" spans="1:4" ht="15" thickBot="1" x14ac:dyDescent="0.4">
      <c r="A11" s="698"/>
      <c r="B11" s="698"/>
      <c r="C11" s="698"/>
      <c r="D11" s="698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69">
        <v>4</v>
      </c>
      <c r="B15" s="847">
        <v>37293</v>
      </c>
      <c r="C15" s="769" t="s">
        <v>41</v>
      </c>
      <c r="D15" s="760">
        <f>B25</f>
        <v>114568</v>
      </c>
    </row>
    <row r="16" spans="1:4" x14ac:dyDescent="0.35">
      <c r="A16" s="569">
        <v>135</v>
      </c>
      <c r="B16" s="847">
        <v>37293</v>
      </c>
      <c r="C16" s="519"/>
      <c r="D16" s="396"/>
    </row>
    <row r="17" spans="1:4" x14ac:dyDescent="0.35">
      <c r="A17" s="569">
        <v>227</v>
      </c>
      <c r="B17" s="847">
        <v>39982</v>
      </c>
      <c r="C17" s="519"/>
      <c r="D17" s="396"/>
    </row>
    <row r="18" spans="1:4" x14ac:dyDescent="0.35">
      <c r="A18" s="569"/>
      <c r="B18" s="847"/>
      <c r="C18" s="519"/>
      <c r="D18" s="396"/>
    </row>
    <row r="19" spans="1:4" x14ac:dyDescent="0.35">
      <c r="A19" s="569"/>
      <c r="B19" s="847"/>
      <c r="C19" s="519"/>
      <c r="D19" s="396"/>
    </row>
    <row r="20" spans="1:4" x14ac:dyDescent="0.35">
      <c r="A20" s="569"/>
      <c r="B20" s="847"/>
      <c r="C20" s="519"/>
      <c r="D20" s="396"/>
    </row>
    <row r="21" spans="1:4" x14ac:dyDescent="0.35">
      <c r="A21" s="573"/>
      <c r="B21" s="382"/>
      <c r="C21" s="519"/>
      <c r="D21" s="396"/>
    </row>
    <row r="22" spans="1:4" x14ac:dyDescent="0.35">
      <c r="A22" s="573"/>
      <c r="B22" s="382"/>
      <c r="C22" s="519"/>
      <c r="D22" s="396"/>
    </row>
    <row r="23" spans="1:4" x14ac:dyDescent="0.35">
      <c r="A23" s="573"/>
      <c r="B23" s="382"/>
      <c r="C23" s="519"/>
      <c r="D23" s="396"/>
    </row>
    <row r="24" spans="1:4" ht="15" thickBot="1" x14ac:dyDescent="0.4">
      <c r="A24" s="573"/>
      <c r="B24" s="382"/>
      <c r="C24" s="519"/>
      <c r="D24" s="396"/>
    </row>
    <row r="25" spans="1:4" ht="15" thickBot="1" x14ac:dyDescent="0.4">
      <c r="A25" s="605" t="s">
        <v>338</v>
      </c>
      <c r="B25" s="612">
        <f>SUM(B15:B24)</f>
        <v>114568</v>
      </c>
      <c r="C25" s="613" t="s">
        <v>8</v>
      </c>
      <c r="D25" s="611">
        <f>SUM(D15:D24)</f>
        <v>114568</v>
      </c>
    </row>
    <row r="26" spans="1:4" x14ac:dyDescent="0.35">
      <c r="A26" s="214"/>
      <c r="B26" s="214"/>
      <c r="C26" s="214"/>
      <c r="D26" s="214"/>
    </row>
    <row r="27" spans="1:4" x14ac:dyDescent="0.35">
      <c r="A27" s="214"/>
      <c r="B27" s="214"/>
      <c r="C27" s="214"/>
      <c r="D27" s="214"/>
    </row>
    <row r="28" spans="1:4" x14ac:dyDescent="0.35">
      <c r="A28" s="214"/>
      <c r="B28" s="214"/>
      <c r="C28" s="214"/>
      <c r="D28" s="214"/>
    </row>
    <row r="29" spans="1:4" x14ac:dyDescent="0.35">
      <c r="A29" s="214"/>
      <c r="B29" s="214"/>
      <c r="C29" s="214"/>
      <c r="D29" s="214"/>
    </row>
    <row r="31" spans="1:4" x14ac:dyDescent="0.35">
      <c r="A31" s="1654" t="s">
        <v>857</v>
      </c>
      <c r="B31" s="1654"/>
      <c r="C31" s="1654"/>
      <c r="D31" s="1654"/>
    </row>
    <row r="32" spans="1:4" x14ac:dyDescent="0.35">
      <c r="C32" s="1533" t="s">
        <v>640</v>
      </c>
      <c r="D32" s="1533"/>
    </row>
    <row r="33" spans="3:4" x14ac:dyDescent="0.35">
      <c r="C33" s="1179"/>
      <c r="D33" s="1179"/>
    </row>
    <row r="34" spans="3:4" x14ac:dyDescent="0.35">
      <c r="C34" s="1724" t="s">
        <v>38</v>
      </c>
      <c r="D34" s="1724"/>
    </row>
    <row r="35" spans="3:4" x14ac:dyDescent="0.35">
      <c r="C35" s="1724"/>
      <c r="D35" s="1724"/>
    </row>
    <row r="36" spans="3:4" x14ac:dyDescent="0.35">
      <c r="C36" s="1724"/>
      <c r="D36" s="1724"/>
    </row>
    <row r="43" spans="3:4" ht="15.75" customHeight="1" x14ac:dyDescent="0.35"/>
  </sheetData>
  <sheetProtection algorithmName="SHA-512" hashValue="5hviWHdvjrAoXDfJwPdkp2BUycSXtIzijH/x4XwmIH11chH7JHSUfzSM9FluLxKPbZ/s8ehHh6XO3vMZcOUl2Q==" saltValue="fTU9GM2jkqYOsxuYXJ/8PQ==" spinCount="100000" sheet="1" objects="1" scenarios="1" selectLockedCells="1" selectUnlockedCells="1"/>
  <mergeCells count="13">
    <mergeCell ref="C34:D34"/>
    <mergeCell ref="C35:D35"/>
    <mergeCell ref="C36:D36"/>
    <mergeCell ref="A5:D5"/>
    <mergeCell ref="B7:D7"/>
    <mergeCell ref="A8:A9"/>
    <mergeCell ref="B8:D9"/>
    <mergeCell ref="A12:A14"/>
    <mergeCell ref="B12:B14"/>
    <mergeCell ref="C12:C14"/>
    <mergeCell ref="D12:D14"/>
    <mergeCell ref="A31:D31"/>
    <mergeCell ref="C32:D32"/>
  </mergeCells>
  <pageMargins left="0.7" right="0.7" top="0.75" bottom="0.75" header="0.3" footer="0.3"/>
  <pageSetup paperSize="9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1"/>
  <sheetViews>
    <sheetView topLeftCell="A19" workbookViewId="0">
      <selection activeCell="F6" sqref="F6"/>
    </sheetView>
  </sheetViews>
  <sheetFormatPr defaultRowHeight="14.5" x14ac:dyDescent="0.35"/>
  <cols>
    <col min="1" max="1" width="17.81640625" customWidth="1"/>
    <col min="2" max="2" width="22.81640625" customWidth="1"/>
    <col min="3" max="3" width="20" customWidth="1"/>
    <col min="4" max="4" width="25.45312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85"/>
      <c r="B2" s="16"/>
      <c r="C2" s="16"/>
    </row>
    <row r="3" spans="1:4" x14ac:dyDescent="0.35">
      <c r="A3" s="186" t="s">
        <v>558</v>
      </c>
      <c r="B3" s="698"/>
      <c r="C3" s="698"/>
    </row>
    <row r="4" spans="1:4" x14ac:dyDescent="0.35">
      <c r="A4" s="186"/>
      <c r="B4" s="698"/>
      <c r="C4" s="6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435</v>
      </c>
      <c r="B8" s="1669" t="s">
        <v>322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417"/>
      <c r="B10" s="417"/>
      <c r="C10" s="417"/>
      <c r="D10" s="417"/>
    </row>
    <row r="11" spans="1:4" ht="15" thickBot="1" x14ac:dyDescent="0.4">
      <c r="A11" s="698"/>
      <c r="B11" s="698"/>
      <c r="C11" s="698"/>
      <c r="D11" s="698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73"/>
      <c r="B15" s="847"/>
      <c r="C15" s="769" t="s">
        <v>41</v>
      </c>
      <c r="D15" s="760">
        <f>B40</f>
        <v>0</v>
      </c>
    </row>
    <row r="16" spans="1:4" x14ac:dyDescent="0.35">
      <c r="A16" s="573"/>
      <c r="B16" s="847"/>
      <c r="C16" s="519"/>
      <c r="D16" s="396"/>
    </row>
    <row r="17" spans="1:4" x14ac:dyDescent="0.35">
      <c r="A17" s="573"/>
      <c r="B17" s="847"/>
      <c r="C17" s="519"/>
      <c r="D17" s="396"/>
    </row>
    <row r="18" spans="1:4" x14ac:dyDescent="0.35">
      <c r="A18" s="573"/>
      <c r="B18" s="847"/>
      <c r="C18" s="519"/>
      <c r="D18" s="396"/>
    </row>
    <row r="19" spans="1:4" x14ac:dyDescent="0.35">
      <c r="A19" s="573"/>
      <c r="B19" s="847"/>
      <c r="C19" s="519"/>
      <c r="D19" s="396"/>
    </row>
    <row r="20" spans="1:4" x14ac:dyDescent="0.35">
      <c r="A20" s="573"/>
      <c r="B20" s="847"/>
      <c r="C20" s="519"/>
      <c r="D20" s="396"/>
    </row>
    <row r="21" spans="1:4" x14ac:dyDescent="0.35">
      <c r="A21" s="573"/>
      <c r="B21" s="847"/>
      <c r="C21" s="519"/>
      <c r="D21" s="396"/>
    </row>
    <row r="22" spans="1:4" x14ac:dyDescent="0.35">
      <c r="A22" s="573"/>
      <c r="B22" s="575"/>
      <c r="C22" s="519"/>
      <c r="D22" s="396"/>
    </row>
    <row r="23" spans="1:4" x14ac:dyDescent="0.35">
      <c r="A23" s="573"/>
      <c r="B23" s="575"/>
      <c r="C23" s="519"/>
      <c r="D23" s="396"/>
    </row>
    <row r="24" spans="1:4" x14ac:dyDescent="0.35">
      <c r="A24" s="573"/>
      <c r="B24" s="575"/>
      <c r="C24" s="519"/>
      <c r="D24" s="396"/>
    </row>
    <row r="25" spans="1:4" x14ac:dyDescent="0.35">
      <c r="A25" s="573"/>
      <c r="B25" s="575"/>
      <c r="C25" s="519"/>
      <c r="D25" s="396"/>
    </row>
    <row r="26" spans="1:4" x14ac:dyDescent="0.35">
      <c r="A26" s="573"/>
      <c r="B26" s="575"/>
      <c r="C26" s="519"/>
      <c r="D26" s="396"/>
    </row>
    <row r="27" spans="1:4" x14ac:dyDescent="0.35">
      <c r="A27" s="573"/>
      <c r="B27" s="575"/>
      <c r="C27" s="534"/>
      <c r="D27" s="396"/>
    </row>
    <row r="28" spans="1:4" x14ac:dyDescent="0.35">
      <c r="A28" s="573"/>
      <c r="B28" s="575"/>
      <c r="C28" s="534"/>
      <c r="D28" s="396"/>
    </row>
    <row r="29" spans="1:4" x14ac:dyDescent="0.35">
      <c r="A29" s="573"/>
      <c r="B29" s="575"/>
      <c r="C29" s="534"/>
      <c r="D29" s="396"/>
    </row>
    <row r="30" spans="1:4" x14ac:dyDescent="0.35">
      <c r="A30" s="573"/>
      <c r="B30" s="575"/>
      <c r="C30" s="534"/>
      <c r="D30" s="396"/>
    </row>
    <row r="31" spans="1:4" x14ac:dyDescent="0.35">
      <c r="A31" s="573"/>
      <c r="B31" s="575"/>
      <c r="C31" s="534"/>
      <c r="D31" s="396"/>
    </row>
    <row r="32" spans="1:4" x14ac:dyDescent="0.35">
      <c r="A32" s="573"/>
      <c r="B32" s="575"/>
      <c r="C32" s="534"/>
      <c r="D32" s="396"/>
    </row>
    <row r="33" spans="1:4" x14ac:dyDescent="0.35">
      <c r="A33" s="573"/>
      <c r="B33" s="575"/>
      <c r="C33" s="519"/>
      <c r="D33" s="396"/>
    </row>
    <row r="34" spans="1:4" x14ac:dyDescent="0.35">
      <c r="A34" s="573"/>
      <c r="B34" s="575"/>
      <c r="C34" s="519"/>
      <c r="D34" s="396"/>
    </row>
    <row r="35" spans="1:4" x14ac:dyDescent="0.35">
      <c r="A35" s="573"/>
      <c r="B35" s="575"/>
      <c r="C35" s="519"/>
      <c r="D35" s="396"/>
    </row>
    <row r="36" spans="1:4" x14ac:dyDescent="0.35">
      <c r="A36" s="573"/>
      <c r="B36" s="575"/>
      <c r="C36" s="519"/>
      <c r="D36" s="396"/>
    </row>
    <row r="37" spans="1:4" x14ac:dyDescent="0.35">
      <c r="A37" s="573"/>
      <c r="B37" s="575"/>
      <c r="C37" s="519"/>
      <c r="D37" s="396"/>
    </row>
    <row r="38" spans="1:4" x14ac:dyDescent="0.35">
      <c r="A38" s="573"/>
      <c r="B38" s="575"/>
      <c r="C38" s="519"/>
      <c r="D38" s="396"/>
    </row>
    <row r="39" spans="1:4" ht="15" thickBot="1" x14ac:dyDescent="0.4">
      <c r="A39" s="573"/>
      <c r="B39" s="575"/>
      <c r="C39" s="519"/>
      <c r="D39" s="396"/>
    </row>
    <row r="40" spans="1:4" ht="15" thickBot="1" x14ac:dyDescent="0.4">
      <c r="A40" s="605" t="s">
        <v>338</v>
      </c>
      <c r="B40" s="612">
        <f>SUM(B15:B39)</f>
        <v>0</v>
      </c>
      <c r="C40" s="613" t="s">
        <v>8</v>
      </c>
      <c r="D40" s="611">
        <f>SUM(D15:D39)</f>
        <v>0</v>
      </c>
    </row>
    <row r="41" spans="1:4" x14ac:dyDescent="0.35">
      <c r="A41" s="214"/>
      <c r="B41" s="214"/>
      <c r="C41" s="214"/>
      <c r="D41" s="214"/>
    </row>
    <row r="42" spans="1:4" x14ac:dyDescent="0.35">
      <c r="A42" s="214"/>
      <c r="B42" s="214"/>
      <c r="C42" s="214"/>
      <c r="D42" s="214"/>
    </row>
    <row r="43" spans="1:4" x14ac:dyDescent="0.35">
      <c r="A43" s="214"/>
      <c r="B43" s="214"/>
      <c r="C43" s="214"/>
      <c r="D43" s="214"/>
    </row>
    <row r="44" spans="1:4" x14ac:dyDescent="0.35">
      <c r="A44" s="214"/>
      <c r="B44" s="214"/>
      <c r="C44" s="214"/>
      <c r="D44" s="214"/>
    </row>
    <row r="46" spans="1:4" x14ac:dyDescent="0.35">
      <c r="A46" s="1654" t="s">
        <v>852</v>
      </c>
      <c r="B46" s="1654"/>
      <c r="C46" s="1654"/>
      <c r="D46" s="1654"/>
    </row>
    <row r="47" spans="1:4" x14ac:dyDescent="0.35">
      <c r="C47" s="1533" t="s">
        <v>639</v>
      </c>
      <c r="D47" s="1533"/>
    </row>
    <row r="48" spans="1:4" x14ac:dyDescent="0.35">
      <c r="C48" s="1179"/>
      <c r="D48" s="1179"/>
    </row>
    <row r="49" spans="3:4" x14ac:dyDescent="0.35">
      <c r="C49" s="1724" t="s">
        <v>38</v>
      </c>
      <c r="D49" s="1724"/>
    </row>
    <row r="50" spans="3:4" x14ac:dyDescent="0.35">
      <c r="C50" s="1724"/>
      <c r="D50" s="1724"/>
    </row>
    <row r="51" spans="3:4" x14ac:dyDescent="0.35">
      <c r="C51" s="1724"/>
      <c r="D51" s="1724"/>
    </row>
  </sheetData>
  <sheetProtection algorithmName="SHA-512" hashValue="cwYGxyuvSWwlcaNgJMtCruZtTX20jJy7drMREGwJ0quPu29VgNfjTPvIi31FPozTNrNIMEASJIP61iaZixRnww==" saltValue="Zl7T+0NXZhNacD+ooCxkIQ==" spinCount="100000" sheet="1" objects="1" scenarios="1" selectLockedCells="1" selectUnlockedCells="1"/>
  <mergeCells count="13">
    <mergeCell ref="C49:D49"/>
    <mergeCell ref="C50:D50"/>
    <mergeCell ref="C51:D51"/>
    <mergeCell ref="A5:D5"/>
    <mergeCell ref="B7:D7"/>
    <mergeCell ref="A8:A9"/>
    <mergeCell ref="B8:D9"/>
    <mergeCell ref="A12:A14"/>
    <mergeCell ref="B12:B14"/>
    <mergeCell ref="C12:C14"/>
    <mergeCell ref="D12:D14"/>
    <mergeCell ref="A46:D46"/>
    <mergeCell ref="C47:D4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1"/>
  <sheetViews>
    <sheetView workbookViewId="0">
      <selection activeCell="G34" sqref="G34"/>
    </sheetView>
  </sheetViews>
  <sheetFormatPr defaultRowHeight="14.5" x14ac:dyDescent="0.35"/>
  <cols>
    <col min="1" max="1" width="17.81640625" customWidth="1"/>
    <col min="2" max="2" width="22.453125" customWidth="1"/>
    <col min="3" max="3" width="19.1796875" customWidth="1"/>
    <col min="4" max="4" width="21.453125" customWidth="1"/>
    <col min="7" max="7" width="16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398"/>
      <c r="C3" s="398"/>
    </row>
    <row r="4" spans="1:4" x14ac:dyDescent="0.35">
      <c r="A4" s="186"/>
      <c r="B4" s="398"/>
      <c r="C4" s="3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436</v>
      </c>
      <c r="B8" s="1669" t="s">
        <v>323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392"/>
      <c r="B10" s="392"/>
      <c r="C10" s="392"/>
      <c r="D10" s="392"/>
    </row>
    <row r="11" spans="1:4" ht="15" thickBot="1" x14ac:dyDescent="0.4">
      <c r="A11" s="560"/>
      <c r="B11" s="560"/>
      <c r="C11" s="560"/>
      <c r="D11" s="560"/>
    </row>
    <row r="12" spans="1:4" ht="15" customHeight="1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69">
        <v>214</v>
      </c>
      <c r="B15" s="847">
        <v>71000</v>
      </c>
      <c r="C15" s="769" t="s">
        <v>41</v>
      </c>
      <c r="D15" s="760">
        <f>B32</f>
        <v>117000</v>
      </c>
    </row>
    <row r="16" spans="1:4" x14ac:dyDescent="0.35">
      <c r="A16" s="569">
        <v>226</v>
      </c>
      <c r="B16" s="847">
        <v>46000</v>
      </c>
      <c r="C16" s="519"/>
      <c r="D16" s="396"/>
    </row>
    <row r="17" spans="1:8" x14ac:dyDescent="0.35">
      <c r="A17" s="569"/>
      <c r="B17" s="847"/>
      <c r="C17" s="519"/>
      <c r="D17" s="396"/>
    </row>
    <row r="18" spans="1:8" x14ac:dyDescent="0.35">
      <c r="A18" s="569"/>
      <c r="B18" s="847"/>
      <c r="C18" s="519"/>
      <c r="D18" s="396"/>
      <c r="H18" t="s">
        <v>11</v>
      </c>
    </row>
    <row r="19" spans="1:8" x14ac:dyDescent="0.35">
      <c r="A19" s="569"/>
      <c r="B19" s="847"/>
      <c r="C19" s="519"/>
      <c r="D19" s="396"/>
    </row>
    <row r="20" spans="1:8" x14ac:dyDescent="0.35">
      <c r="A20" s="569"/>
      <c r="B20" s="847"/>
      <c r="C20" s="519"/>
      <c r="D20" s="396"/>
    </row>
    <row r="21" spans="1:8" x14ac:dyDescent="0.35">
      <c r="A21" s="569"/>
      <c r="B21" s="847"/>
      <c r="C21" s="519"/>
      <c r="D21" s="396"/>
      <c r="F21" s="298"/>
    </row>
    <row r="22" spans="1:8" x14ac:dyDescent="0.35">
      <c r="A22" s="569"/>
      <c r="B22" s="847"/>
      <c r="C22" s="519"/>
      <c r="D22" s="396"/>
      <c r="F22" s="298"/>
    </row>
    <row r="23" spans="1:8" x14ac:dyDescent="0.35">
      <c r="A23" s="569"/>
      <c r="B23" s="847"/>
      <c r="C23" s="644"/>
      <c r="D23" s="396"/>
      <c r="F23" s="298"/>
    </row>
    <row r="24" spans="1:8" x14ac:dyDescent="0.35">
      <c r="A24" s="573"/>
      <c r="B24" s="847"/>
      <c r="C24" s="534"/>
      <c r="D24" s="396"/>
      <c r="F24" s="298"/>
    </row>
    <row r="25" spans="1:8" x14ac:dyDescent="0.35">
      <c r="A25" s="573"/>
      <c r="B25" s="847"/>
      <c r="C25" s="534"/>
      <c r="D25" s="396"/>
    </row>
    <row r="26" spans="1:8" x14ac:dyDescent="0.35">
      <c r="A26" s="573"/>
      <c r="B26" s="847"/>
      <c r="C26" s="519"/>
      <c r="D26" s="396"/>
    </row>
    <row r="27" spans="1:8" x14ac:dyDescent="0.35">
      <c r="A27" s="573"/>
      <c r="B27" s="847"/>
      <c r="C27" s="519"/>
      <c r="D27" s="396"/>
    </row>
    <row r="28" spans="1:8" x14ac:dyDescent="0.35">
      <c r="A28" s="573"/>
      <c r="B28" s="847"/>
      <c r="C28" s="519"/>
      <c r="D28" s="396"/>
    </row>
    <row r="29" spans="1:8" x14ac:dyDescent="0.35">
      <c r="A29" s="573"/>
      <c r="B29" s="847"/>
      <c r="C29" s="519"/>
      <c r="D29" s="396"/>
    </row>
    <row r="30" spans="1:8" x14ac:dyDescent="0.35">
      <c r="A30" s="573"/>
      <c r="B30" s="847"/>
      <c r="C30" s="519"/>
      <c r="D30" s="396"/>
    </row>
    <row r="31" spans="1:8" ht="15" thickBot="1" x14ac:dyDescent="0.4">
      <c r="A31" s="573"/>
      <c r="B31" s="847"/>
      <c r="C31" s="519"/>
      <c r="D31" s="396"/>
    </row>
    <row r="32" spans="1:8" ht="15" thickBot="1" x14ac:dyDescent="0.4">
      <c r="A32" s="605" t="s">
        <v>338</v>
      </c>
      <c r="B32" s="612">
        <f>SUM(B15:B31)</f>
        <v>117000</v>
      </c>
      <c r="C32" s="613" t="s">
        <v>8</v>
      </c>
      <c r="D32" s="611">
        <f>SUM(D15:D31)</f>
        <v>117000</v>
      </c>
    </row>
    <row r="33" spans="1:4" x14ac:dyDescent="0.35">
      <c r="A33" s="1331"/>
      <c r="B33" s="1332"/>
      <c r="C33" s="615"/>
      <c r="D33" s="1332"/>
    </row>
    <row r="34" spans="1:4" x14ac:dyDescent="0.35">
      <c r="A34" s="1331"/>
      <c r="B34" s="1332"/>
      <c r="C34" s="615"/>
      <c r="D34" s="1332"/>
    </row>
    <row r="35" spans="1:4" x14ac:dyDescent="0.35">
      <c r="A35" s="1184"/>
      <c r="B35" s="1186"/>
      <c r="C35" s="615"/>
      <c r="D35" s="1186"/>
    </row>
    <row r="36" spans="1:4" x14ac:dyDescent="0.35">
      <c r="A36" s="1184"/>
      <c r="B36" s="1186"/>
      <c r="C36" s="615"/>
      <c r="D36" s="1186"/>
    </row>
    <row r="37" spans="1:4" x14ac:dyDescent="0.35">
      <c r="A37" s="214"/>
      <c r="B37" s="214"/>
      <c r="C37" s="214"/>
      <c r="D37" s="432"/>
    </row>
    <row r="38" spans="1:4" x14ac:dyDescent="0.35">
      <c r="A38" s="939" t="s">
        <v>853</v>
      </c>
      <c r="B38" s="939"/>
      <c r="C38" s="1533" t="s">
        <v>638</v>
      </c>
      <c r="D38" s="1533"/>
    </row>
    <row r="39" spans="1:4" x14ac:dyDescent="0.35">
      <c r="A39" s="1185"/>
      <c r="B39" s="1185"/>
      <c r="C39" s="1179"/>
      <c r="D39" s="1179"/>
    </row>
    <row r="40" spans="1:4" x14ac:dyDescent="0.35">
      <c r="C40" s="940" t="s">
        <v>38</v>
      </c>
      <c r="D40" s="940"/>
    </row>
    <row r="41" spans="1:4" x14ac:dyDescent="0.35">
      <c r="C41" s="940"/>
      <c r="D41" s="940"/>
    </row>
    <row r="42" spans="1:4" x14ac:dyDescent="0.35">
      <c r="C42" s="1724"/>
      <c r="D42" s="1724"/>
    </row>
    <row r="43" spans="1:4" x14ac:dyDescent="0.35">
      <c r="C43" s="1724"/>
      <c r="D43" s="1724"/>
    </row>
    <row r="81" spans="7:7" x14ac:dyDescent="0.35">
      <c r="G81">
        <v>2313</v>
      </c>
    </row>
  </sheetData>
  <sheetProtection algorithmName="SHA-512" hashValue="6iCqvTs+prIIBRmTKxiJRMgaA7QDKRHX41pquxLonka1+EFjsmCForX9JLeKX51VZCVulvQGUhnOebEx7TIG1g==" saltValue="dIZYqPkxFlgEisaHy//ToA==" spinCount="100000" sheet="1" objects="1" scenarios="1" selectLockedCells="1" selectUnlockedCells="1"/>
  <mergeCells count="12">
    <mergeCell ref="C42:D42"/>
    <mergeCell ref="C43:D43"/>
    <mergeCell ref="C38:D38"/>
    <mergeCell ref="A12:A14"/>
    <mergeCell ref="B12:B14"/>
    <mergeCell ref="C12:C14"/>
    <mergeCell ref="D12:D14"/>
    <mergeCell ref="A2:C2"/>
    <mergeCell ref="A5:D5"/>
    <mergeCell ref="B7:D7"/>
    <mergeCell ref="A8:A9"/>
    <mergeCell ref="B8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7"/>
  <sheetViews>
    <sheetView showGridLines="0" workbookViewId="0">
      <selection activeCell="K12" sqref="K12"/>
    </sheetView>
  </sheetViews>
  <sheetFormatPr defaultRowHeight="14.5" x14ac:dyDescent="0.35"/>
  <cols>
    <col min="1" max="1" width="11.81640625" customWidth="1"/>
    <col min="2" max="2" width="11.1796875" customWidth="1"/>
    <col min="3" max="3" width="12" customWidth="1"/>
    <col min="4" max="4" width="10.81640625" customWidth="1"/>
    <col min="5" max="5" width="13.81640625" customWidth="1"/>
    <col min="6" max="6" width="15" customWidth="1"/>
    <col min="7" max="7" width="14.453125" customWidth="1"/>
  </cols>
  <sheetData>
    <row r="1" spans="1:7" x14ac:dyDescent="0.35">
      <c r="A1" s="1584" t="s">
        <v>173</v>
      </c>
      <c r="B1" s="1584"/>
      <c r="C1" s="1584"/>
      <c r="D1" s="1584"/>
      <c r="E1" s="52"/>
      <c r="F1" s="52"/>
      <c r="G1" s="54"/>
    </row>
    <row r="2" spans="1:7" x14ac:dyDescent="0.35">
      <c r="A2" s="55"/>
      <c r="B2" s="55"/>
      <c r="C2" s="55"/>
      <c r="D2" s="55"/>
      <c r="E2" s="55"/>
      <c r="F2" s="55"/>
      <c r="G2" s="55"/>
    </row>
    <row r="3" spans="1:7" x14ac:dyDescent="0.35">
      <c r="A3" s="1605"/>
      <c r="B3" s="1605"/>
      <c r="C3" s="1605"/>
      <c r="D3" s="1605"/>
      <c r="E3" s="1605"/>
      <c r="F3" s="1605"/>
      <c r="G3" s="1605"/>
    </row>
    <row r="4" spans="1:7" x14ac:dyDescent="0.35">
      <c r="A4" s="1604" t="s">
        <v>833</v>
      </c>
      <c r="B4" s="1604"/>
      <c r="C4" s="53"/>
      <c r="D4" s="53"/>
      <c r="E4" s="53"/>
      <c r="F4" s="53"/>
      <c r="G4" s="53"/>
    </row>
    <row r="5" spans="1:7" x14ac:dyDescent="0.35">
      <c r="A5" s="52"/>
      <c r="B5" s="52"/>
      <c r="C5" s="52"/>
      <c r="D5" s="52"/>
      <c r="E5" s="52"/>
      <c r="F5" s="52"/>
      <c r="G5" s="52"/>
    </row>
    <row r="6" spans="1:7" ht="24" customHeight="1" x14ac:dyDescent="0.35">
      <c r="A6" s="537" t="s">
        <v>832</v>
      </c>
      <c r="B6" s="537"/>
      <c r="C6" s="537"/>
      <c r="D6" s="537"/>
      <c r="E6" s="537"/>
      <c r="F6" s="537"/>
      <c r="G6" s="537"/>
    </row>
    <row r="7" spans="1:7" x14ac:dyDescent="0.35">
      <c r="A7" s="536" t="s">
        <v>696</v>
      </c>
      <c r="B7" s="536"/>
      <c r="C7" s="536"/>
      <c r="D7" s="536"/>
      <c r="E7" s="536"/>
      <c r="F7" s="536"/>
      <c r="G7" s="536"/>
    </row>
    <row r="8" spans="1:7" x14ac:dyDescent="0.35">
      <c r="A8" s="1607" t="s">
        <v>831</v>
      </c>
      <c r="B8" s="1607"/>
      <c r="C8" s="1607"/>
      <c r="D8" s="1607"/>
      <c r="E8" s="1607"/>
      <c r="F8" s="1607"/>
      <c r="G8" s="124"/>
    </row>
    <row r="9" spans="1:7" ht="15" thickBot="1" x14ac:dyDescent="0.4">
      <c r="A9" s="56"/>
      <c r="B9" s="56"/>
      <c r="C9" s="56"/>
      <c r="D9" s="56"/>
      <c r="E9" s="56"/>
      <c r="F9" s="56"/>
      <c r="G9" s="56"/>
    </row>
    <row r="10" spans="1:7" ht="15.5" thickTop="1" thickBot="1" x14ac:dyDescent="0.4">
      <c r="A10" s="525"/>
      <c r="B10" s="526" t="s">
        <v>19</v>
      </c>
      <c r="C10" s="1594" t="s">
        <v>21</v>
      </c>
      <c r="D10" s="1595"/>
      <c r="E10" s="1594" t="s">
        <v>22</v>
      </c>
      <c r="F10" s="1595"/>
      <c r="G10" s="1596" t="s">
        <v>23</v>
      </c>
    </row>
    <row r="11" spans="1:7" x14ac:dyDescent="0.35">
      <c r="A11" s="527" t="s">
        <v>20</v>
      </c>
      <c r="B11" s="528" t="s">
        <v>20</v>
      </c>
      <c r="C11" s="529" t="s">
        <v>13</v>
      </c>
      <c r="D11" s="1599" t="s">
        <v>25</v>
      </c>
      <c r="E11" s="529" t="s">
        <v>13</v>
      </c>
      <c r="F11" s="1599" t="s">
        <v>25</v>
      </c>
      <c r="G11" s="1597"/>
    </row>
    <row r="12" spans="1:7" ht="15" thickBot="1" x14ac:dyDescent="0.4">
      <c r="A12" s="530"/>
      <c r="B12" s="531"/>
      <c r="C12" s="532" t="s">
        <v>24</v>
      </c>
      <c r="D12" s="1600"/>
      <c r="E12" s="532" t="s">
        <v>24</v>
      </c>
      <c r="F12" s="1600"/>
      <c r="G12" s="1598"/>
    </row>
    <row r="13" spans="1:7" ht="15" thickTop="1" x14ac:dyDescent="0.35">
      <c r="A13" s="62"/>
      <c r="B13" s="63"/>
      <c r="C13" s="63"/>
      <c r="D13" s="63"/>
      <c r="E13" s="63"/>
      <c r="F13" s="63"/>
      <c r="G13" s="64"/>
    </row>
    <row r="14" spans="1:7" x14ac:dyDescent="0.35">
      <c r="A14" s="57"/>
      <c r="B14" s="58"/>
      <c r="C14" s="58"/>
      <c r="D14" s="58"/>
      <c r="E14" s="58"/>
      <c r="F14" s="58"/>
      <c r="G14" s="59"/>
    </row>
    <row r="15" spans="1:7" x14ac:dyDescent="0.35">
      <c r="A15" s="57"/>
      <c r="B15" s="58"/>
      <c r="C15" s="58"/>
      <c r="D15" s="58"/>
      <c r="E15" s="58"/>
      <c r="F15" s="58"/>
      <c r="G15" s="59"/>
    </row>
    <row r="16" spans="1:7" x14ac:dyDescent="0.35">
      <c r="A16" s="57"/>
      <c r="B16" s="58"/>
      <c r="C16" s="58"/>
      <c r="D16" s="58"/>
      <c r="E16" s="58"/>
      <c r="F16" s="58"/>
      <c r="G16" s="59"/>
    </row>
    <row r="17" spans="1:7" x14ac:dyDescent="0.35">
      <c r="A17" s="57"/>
      <c r="B17" s="58"/>
      <c r="C17" s="58"/>
      <c r="D17" s="58"/>
      <c r="E17" s="58"/>
      <c r="F17" s="58"/>
      <c r="G17" s="59"/>
    </row>
    <row r="18" spans="1:7" x14ac:dyDescent="0.35">
      <c r="A18" s="57"/>
      <c r="B18" s="58"/>
      <c r="C18" s="58"/>
      <c r="D18" s="58"/>
      <c r="E18" s="58"/>
      <c r="F18" s="58"/>
      <c r="G18" s="59"/>
    </row>
    <row r="19" spans="1:7" x14ac:dyDescent="0.35">
      <c r="A19" s="57"/>
      <c r="B19" s="58"/>
      <c r="C19" s="58"/>
      <c r="D19" s="58"/>
      <c r="E19" s="58"/>
      <c r="F19" s="58"/>
      <c r="G19" s="59"/>
    </row>
    <row r="20" spans="1:7" x14ac:dyDescent="0.35">
      <c r="A20" s="57"/>
      <c r="B20" s="58"/>
      <c r="C20" s="58"/>
      <c r="D20" s="58"/>
      <c r="E20" s="58"/>
      <c r="F20" s="58"/>
      <c r="G20" s="59"/>
    </row>
    <row r="21" spans="1:7" x14ac:dyDescent="0.35">
      <c r="A21" s="57"/>
      <c r="B21" s="58"/>
      <c r="C21" s="58"/>
      <c r="D21" s="58"/>
      <c r="E21" s="58"/>
      <c r="F21" s="58"/>
      <c r="G21" s="59"/>
    </row>
    <row r="22" spans="1:7" x14ac:dyDescent="0.35">
      <c r="A22" s="57"/>
      <c r="B22" s="58"/>
      <c r="C22" s="58"/>
      <c r="D22" s="58"/>
      <c r="E22" s="58"/>
      <c r="F22" s="58"/>
      <c r="G22" s="59"/>
    </row>
    <row r="23" spans="1:7" x14ac:dyDescent="0.35">
      <c r="A23" s="57"/>
      <c r="B23" s="58"/>
      <c r="C23" s="58"/>
      <c r="D23" s="58"/>
      <c r="E23" s="58"/>
      <c r="F23" s="58"/>
      <c r="G23" s="59"/>
    </row>
    <row r="24" spans="1:7" x14ac:dyDescent="0.35">
      <c r="A24" s="57"/>
      <c r="B24" s="58"/>
      <c r="C24" s="58"/>
      <c r="D24" s="58"/>
      <c r="E24" s="58"/>
      <c r="F24" s="58"/>
      <c r="G24" s="59"/>
    </row>
    <row r="25" spans="1:7" x14ac:dyDescent="0.35">
      <c r="A25" s="57"/>
      <c r="B25" s="58"/>
      <c r="C25" s="58"/>
      <c r="D25" s="58"/>
      <c r="E25" s="58"/>
      <c r="F25" s="58"/>
      <c r="G25" s="59"/>
    </row>
    <row r="26" spans="1:7" x14ac:dyDescent="0.35">
      <c r="A26" s="57"/>
      <c r="B26" s="58"/>
      <c r="C26" s="58"/>
      <c r="D26" s="58"/>
      <c r="E26" s="58"/>
      <c r="F26" s="58"/>
      <c r="G26" s="59"/>
    </row>
    <row r="27" spans="1:7" x14ac:dyDescent="0.35">
      <c r="A27" s="57"/>
      <c r="B27" s="58"/>
      <c r="C27" s="58"/>
      <c r="D27" s="58"/>
      <c r="E27" s="58"/>
      <c r="F27" s="58"/>
      <c r="G27" s="59"/>
    </row>
    <row r="28" spans="1:7" x14ac:dyDescent="0.35">
      <c r="A28" s="57"/>
      <c r="B28" s="58"/>
      <c r="C28" s="58"/>
      <c r="D28" s="58"/>
      <c r="E28" s="58"/>
      <c r="F28" s="58"/>
      <c r="G28" s="59"/>
    </row>
    <row r="29" spans="1:7" x14ac:dyDescent="0.35">
      <c r="A29" s="57"/>
      <c r="B29" s="58"/>
      <c r="C29" s="58"/>
      <c r="D29" s="58"/>
      <c r="E29" s="58"/>
      <c r="F29" s="58"/>
      <c r="G29" s="59"/>
    </row>
    <row r="30" spans="1:7" x14ac:dyDescent="0.35">
      <c r="A30" s="57"/>
      <c r="B30" s="58"/>
      <c r="C30" s="58"/>
      <c r="D30" s="58"/>
      <c r="E30" s="58"/>
      <c r="F30" s="58"/>
      <c r="G30" s="59"/>
    </row>
    <row r="31" spans="1:7" x14ac:dyDescent="0.35">
      <c r="A31" s="57"/>
      <c r="B31" s="58"/>
      <c r="C31" s="58"/>
      <c r="D31" s="58"/>
      <c r="E31" s="58"/>
      <c r="F31" s="58"/>
      <c r="G31" s="59"/>
    </row>
    <row r="32" spans="1:7" x14ac:dyDescent="0.35">
      <c r="A32" s="57"/>
      <c r="B32" s="58"/>
      <c r="C32" s="58"/>
      <c r="D32" s="58"/>
      <c r="E32" s="58"/>
      <c r="F32" s="58"/>
      <c r="G32" s="59"/>
    </row>
    <row r="33" spans="1:7" x14ac:dyDescent="0.35">
      <c r="A33" s="57"/>
      <c r="B33" s="58"/>
      <c r="C33" s="58"/>
      <c r="D33" s="58"/>
      <c r="E33" s="58"/>
      <c r="F33" s="58"/>
      <c r="G33" s="59"/>
    </row>
    <row r="34" spans="1:7" x14ac:dyDescent="0.35">
      <c r="A34" s="57"/>
      <c r="B34" s="58"/>
      <c r="C34" s="58"/>
      <c r="D34" s="58"/>
      <c r="E34" s="58"/>
      <c r="F34" s="58"/>
      <c r="G34" s="59"/>
    </row>
    <row r="35" spans="1:7" x14ac:dyDescent="0.35">
      <c r="A35" s="57"/>
      <c r="B35" s="58"/>
      <c r="C35" s="58"/>
      <c r="D35" s="58"/>
      <c r="E35" s="58"/>
      <c r="F35" s="58"/>
      <c r="G35" s="59"/>
    </row>
    <row r="36" spans="1:7" x14ac:dyDescent="0.35">
      <c r="A36" s="57"/>
      <c r="B36" s="58"/>
      <c r="C36" s="58"/>
      <c r="D36" s="58"/>
      <c r="E36" s="58"/>
      <c r="F36" s="58"/>
      <c r="G36" s="59"/>
    </row>
    <row r="37" spans="1:7" x14ac:dyDescent="0.35">
      <c r="A37" s="57"/>
      <c r="B37" s="58"/>
      <c r="C37" s="58"/>
      <c r="D37" s="58"/>
      <c r="E37" s="58"/>
      <c r="F37" s="58"/>
      <c r="G37" s="59"/>
    </row>
    <row r="38" spans="1:7" x14ac:dyDescent="0.35">
      <c r="A38" s="57"/>
      <c r="B38" s="58"/>
      <c r="C38" s="58"/>
      <c r="D38" s="58"/>
      <c r="E38" s="58"/>
      <c r="F38" s="58"/>
      <c r="G38" s="59"/>
    </row>
    <row r="39" spans="1:7" x14ac:dyDescent="0.35">
      <c r="A39" s="57"/>
      <c r="B39" s="58"/>
      <c r="C39" s="58"/>
      <c r="D39" s="58"/>
      <c r="E39" s="58"/>
      <c r="F39" s="58"/>
      <c r="G39" s="59"/>
    </row>
    <row r="40" spans="1:7" ht="15" thickBot="1" x14ac:dyDescent="0.4">
      <c r="A40" s="65"/>
      <c r="B40" s="66"/>
      <c r="C40" s="66"/>
      <c r="D40" s="66"/>
      <c r="E40" s="66"/>
      <c r="F40" s="66"/>
      <c r="G40" s="67"/>
    </row>
    <row r="41" spans="1:7" ht="15.5" thickTop="1" thickBot="1" x14ac:dyDescent="0.4">
      <c r="A41" s="1601" t="s">
        <v>12</v>
      </c>
      <c r="B41" s="1602"/>
      <c r="C41" s="1603"/>
      <c r="D41" s="68"/>
      <c r="E41" s="68" t="s">
        <v>12</v>
      </c>
      <c r="F41" s="69"/>
      <c r="G41" s="70"/>
    </row>
    <row r="42" spans="1:7" ht="15" thickTop="1" x14ac:dyDescent="0.35">
      <c r="A42" s="1342"/>
      <c r="B42" s="1342"/>
      <c r="C42" s="1342"/>
      <c r="D42" s="1343"/>
      <c r="E42" s="1343"/>
      <c r="F42" s="92"/>
      <c r="G42" s="92"/>
    </row>
    <row r="43" spans="1:7" x14ac:dyDescent="0.35">
      <c r="A43" s="1344"/>
      <c r="B43" s="1344"/>
      <c r="C43" s="1344"/>
      <c r="D43" s="1345"/>
      <c r="E43" s="1345"/>
      <c r="F43" s="1336"/>
      <c r="G43" s="1336"/>
    </row>
    <row r="44" spans="1:7" x14ac:dyDescent="0.35">
      <c r="A44" s="1344"/>
      <c r="B44" s="1344"/>
      <c r="C44" s="1344"/>
      <c r="D44" s="1345"/>
      <c r="E44" s="1345"/>
      <c r="F44" s="1336"/>
      <c r="G44" s="1336"/>
    </row>
    <row r="45" spans="1:7" x14ac:dyDescent="0.35">
      <c r="A45" s="1344"/>
      <c r="B45" s="1344"/>
      <c r="C45" s="1344"/>
      <c r="D45" s="1345"/>
      <c r="E45" s="1345"/>
      <c r="F45" s="1336"/>
      <c r="G45" s="1336"/>
    </row>
    <row r="46" spans="1:7" x14ac:dyDescent="0.35">
      <c r="A46" s="81"/>
      <c r="B46" s="81"/>
      <c r="C46" s="81"/>
      <c r="D46" s="81"/>
      <c r="E46" s="81"/>
      <c r="F46" s="81"/>
      <c r="G46" s="81"/>
    </row>
    <row r="47" spans="1:7" x14ac:dyDescent="0.35">
      <c r="A47" s="81"/>
      <c r="B47" s="81"/>
      <c r="C47" s="81"/>
      <c r="D47" s="81"/>
      <c r="E47" s="81"/>
      <c r="F47" s="81"/>
      <c r="G47" s="81"/>
    </row>
    <row r="48" spans="1:7" x14ac:dyDescent="0.35">
      <c r="A48" s="81"/>
      <c r="B48" s="81"/>
      <c r="C48" s="81"/>
      <c r="D48" s="81"/>
      <c r="E48" s="81"/>
      <c r="F48" s="81"/>
      <c r="G48" s="81"/>
    </row>
    <row r="49" spans="1:7" x14ac:dyDescent="0.35">
      <c r="A49" s="81"/>
      <c r="B49" s="81"/>
      <c r="C49" s="81"/>
      <c r="D49" s="81"/>
      <c r="E49" s="81"/>
      <c r="F49" s="81"/>
      <c r="G49" s="81"/>
    </row>
    <row r="50" spans="1:7" x14ac:dyDescent="0.35">
      <c r="A50" s="52"/>
      <c r="B50" s="52"/>
      <c r="C50" s="52"/>
      <c r="D50" s="52"/>
      <c r="E50" s="52"/>
      <c r="F50" s="1605" t="s">
        <v>27</v>
      </c>
      <c r="G50" s="1605"/>
    </row>
    <row r="51" spans="1:7" ht="15" customHeight="1" x14ac:dyDescent="0.35">
      <c r="A51" s="73" t="s">
        <v>26</v>
      </c>
      <c r="B51" s="71"/>
      <c r="C51" s="71"/>
      <c r="D51" s="71"/>
      <c r="E51" s="71"/>
      <c r="F51" s="1606"/>
      <c r="G51" s="1606"/>
    </row>
    <row r="52" spans="1:7" x14ac:dyDescent="0.35">
      <c r="A52" s="52"/>
      <c r="B52" s="52"/>
      <c r="C52" s="52"/>
      <c r="D52" s="52"/>
      <c r="E52" s="52"/>
      <c r="F52" s="1593"/>
      <c r="G52" s="1593"/>
    </row>
    <row r="53" spans="1:7" x14ac:dyDescent="0.35">
      <c r="A53" s="1335"/>
      <c r="B53" s="1335"/>
      <c r="C53" s="1335"/>
      <c r="D53" s="1335"/>
      <c r="E53" s="1335"/>
      <c r="F53" s="1341"/>
      <c r="G53" s="1341"/>
    </row>
    <row r="54" spans="1:7" x14ac:dyDescent="0.35">
      <c r="A54" s="1335"/>
      <c r="B54" s="1335"/>
      <c r="C54" s="1335"/>
      <c r="D54" s="1335"/>
      <c r="E54" s="1335"/>
      <c r="F54" s="1341"/>
      <c r="G54" s="1341"/>
    </row>
    <row r="55" spans="1:7" x14ac:dyDescent="0.35">
      <c r="A55" s="1335"/>
      <c r="B55" s="1335"/>
      <c r="C55" s="1335"/>
      <c r="D55" s="1335"/>
      <c r="E55" s="1335"/>
      <c r="F55" s="1341"/>
      <c r="G55" s="1341"/>
    </row>
    <row r="56" spans="1:7" x14ac:dyDescent="0.35">
      <c r="A56" s="75"/>
    </row>
    <row r="57" spans="1:7" x14ac:dyDescent="0.35">
      <c r="A57" s="74" t="s">
        <v>174</v>
      </c>
    </row>
  </sheetData>
  <sheetProtection algorithmName="SHA-512" hashValue="kLPt6SKkJ3QZnQr8nj/NY+Ur/+WOLN7MQXL8ds24U0Itb9a4CBz5VppwF8BJcKuXbMZsAn2HxF2MEKhxmuJECw==" saltValue="qVTGgYQBghxv2prTeiQ8Tg==" spinCount="100000" sheet="1" objects="1" scenarios="1" selectLockedCells="1" selectUnlockedCells="1"/>
  <mergeCells count="13">
    <mergeCell ref="A1:D1"/>
    <mergeCell ref="A4:B4"/>
    <mergeCell ref="A3:G3"/>
    <mergeCell ref="F50:G50"/>
    <mergeCell ref="F51:G51"/>
    <mergeCell ref="A8:F8"/>
    <mergeCell ref="F52:G52"/>
    <mergeCell ref="C10:D10"/>
    <mergeCell ref="E10:F10"/>
    <mergeCell ref="G10:G12"/>
    <mergeCell ref="D11:D12"/>
    <mergeCell ref="F11:F12"/>
    <mergeCell ref="A41:C4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topLeftCell="A4" workbookViewId="0">
      <selection activeCell="I8" sqref="I8"/>
    </sheetView>
  </sheetViews>
  <sheetFormatPr defaultRowHeight="14.5" x14ac:dyDescent="0.35"/>
  <cols>
    <col min="1" max="1" width="17.453125" customWidth="1"/>
    <col min="2" max="2" width="20.1796875" customWidth="1"/>
    <col min="3" max="3" width="21.81640625" customWidth="1"/>
    <col min="4" max="4" width="21.453125" customWidth="1"/>
    <col min="6" max="6" width="12.453125" bestFit="1" customWidth="1"/>
  </cols>
  <sheetData>
    <row r="1" spans="1:6" x14ac:dyDescent="0.35">
      <c r="A1" s="185" t="s">
        <v>243</v>
      </c>
      <c r="B1" s="16"/>
      <c r="C1" s="16"/>
    </row>
    <row r="2" spans="1:6" x14ac:dyDescent="0.35">
      <c r="A2" s="1665"/>
      <c r="B2" s="1665"/>
      <c r="C2" s="1665"/>
    </row>
    <row r="3" spans="1:6" x14ac:dyDescent="0.35">
      <c r="A3" s="186" t="s">
        <v>558</v>
      </c>
      <c r="B3" s="756"/>
      <c r="C3" s="756"/>
    </row>
    <row r="4" spans="1:6" x14ac:dyDescent="0.35">
      <c r="A4" s="186"/>
      <c r="B4" s="756"/>
      <c r="C4" s="756"/>
    </row>
    <row r="5" spans="1:6" x14ac:dyDescent="0.35">
      <c r="A5" s="1653" t="s">
        <v>686</v>
      </c>
      <c r="B5" s="1653"/>
      <c r="C5" s="1653"/>
      <c r="D5" s="1653"/>
    </row>
    <row r="6" spans="1:6" ht="15" thickBot="1" x14ac:dyDescent="0.4">
      <c r="A6" s="604"/>
      <c r="B6" s="604"/>
      <c r="C6" s="604"/>
      <c r="D6" s="604"/>
    </row>
    <row r="7" spans="1:6" ht="26.5" thickBot="1" x14ac:dyDescent="0.4">
      <c r="A7" s="605" t="s">
        <v>240</v>
      </c>
      <c r="B7" s="1745" t="s">
        <v>220</v>
      </c>
      <c r="C7" s="1745"/>
      <c r="D7" s="1746"/>
    </row>
    <row r="8" spans="1:6" x14ac:dyDescent="0.35">
      <c r="A8" s="1722" t="s">
        <v>453</v>
      </c>
      <c r="B8" s="1669" t="s">
        <v>456</v>
      </c>
      <c r="C8" s="1669"/>
      <c r="D8" s="1671"/>
    </row>
    <row r="9" spans="1:6" ht="15" thickBot="1" x14ac:dyDescent="0.4">
      <c r="A9" s="1723"/>
      <c r="B9" s="1670"/>
      <c r="C9" s="1670"/>
      <c r="D9" s="1672"/>
    </row>
    <row r="10" spans="1:6" x14ac:dyDescent="0.35">
      <c r="A10" s="417"/>
      <c r="B10" s="417"/>
      <c r="C10" s="417"/>
      <c r="D10" s="417"/>
    </row>
    <row r="11" spans="1:6" ht="15" thickBot="1" x14ac:dyDescent="0.4">
      <c r="A11" s="756"/>
      <c r="B11" s="756"/>
      <c r="C11" s="756"/>
      <c r="D11" s="756"/>
    </row>
    <row r="12" spans="1:6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6" x14ac:dyDescent="0.35">
      <c r="A13" s="1717"/>
      <c r="B13" s="1720"/>
      <c r="C13" s="1720"/>
      <c r="D13" s="1728"/>
    </row>
    <row r="14" spans="1:6" ht="15" thickBot="1" x14ac:dyDescent="0.4">
      <c r="A14" s="1718"/>
      <c r="B14" s="1721"/>
      <c r="C14" s="1721"/>
      <c r="D14" s="1729"/>
    </row>
    <row r="15" spans="1:6" x14ac:dyDescent="0.35">
      <c r="A15" s="569">
        <v>238</v>
      </c>
      <c r="B15" s="847">
        <v>923858</v>
      </c>
      <c r="C15" s="769" t="s">
        <v>41</v>
      </c>
      <c r="D15" s="760">
        <f>B26</f>
        <v>3079526</v>
      </c>
    </row>
    <row r="16" spans="1:6" x14ac:dyDescent="0.35">
      <c r="A16" s="569">
        <v>243</v>
      </c>
      <c r="B16" s="847">
        <v>2155668</v>
      </c>
      <c r="C16" s="519"/>
      <c r="D16" s="396"/>
      <c r="F16" s="298"/>
    </row>
    <row r="17" spans="1:6" x14ac:dyDescent="0.35">
      <c r="A17" s="569"/>
      <c r="B17" s="847"/>
      <c r="C17" s="519"/>
      <c r="D17" s="396"/>
      <c r="F17" s="298"/>
    </row>
    <row r="18" spans="1:6" x14ac:dyDescent="0.35">
      <c r="A18" s="569"/>
      <c r="B18" s="847"/>
      <c r="C18" s="519"/>
      <c r="D18" s="396"/>
      <c r="F18" s="298"/>
    </row>
    <row r="19" spans="1:6" x14ac:dyDescent="0.35">
      <c r="A19" s="569"/>
      <c r="B19" s="847"/>
      <c r="C19" s="519"/>
      <c r="D19" s="396"/>
      <c r="F19" s="298"/>
    </row>
    <row r="20" spans="1:6" x14ac:dyDescent="0.35">
      <c r="A20" s="569"/>
      <c r="B20" s="847"/>
      <c r="C20" s="519"/>
      <c r="D20" s="396"/>
      <c r="F20" s="410"/>
    </row>
    <row r="21" spans="1:6" x14ac:dyDescent="0.35">
      <c r="A21" s="569"/>
      <c r="B21" s="847"/>
      <c r="C21" s="519"/>
      <c r="D21" s="396"/>
      <c r="F21" s="298"/>
    </row>
    <row r="22" spans="1:6" x14ac:dyDescent="0.35">
      <c r="A22" s="569"/>
      <c r="B22" s="847"/>
      <c r="C22" s="519"/>
      <c r="D22" s="396"/>
      <c r="F22" s="298"/>
    </row>
    <row r="23" spans="1:6" x14ac:dyDescent="0.35">
      <c r="A23" s="569"/>
      <c r="B23" s="847"/>
      <c r="C23" s="519"/>
      <c r="D23" s="396"/>
      <c r="F23" s="298"/>
    </row>
    <row r="24" spans="1:6" x14ac:dyDescent="0.35">
      <c r="A24" s="569"/>
      <c r="B24" s="847"/>
      <c r="C24" s="519"/>
      <c r="D24" s="396"/>
      <c r="F24" s="298"/>
    </row>
    <row r="25" spans="1:6" ht="15" thickBot="1" x14ac:dyDescent="0.4">
      <c r="A25" s="569"/>
      <c r="B25" s="847"/>
      <c r="C25" s="941"/>
      <c r="D25" s="614"/>
      <c r="F25" s="298"/>
    </row>
    <row r="26" spans="1:6" ht="15" thickBot="1" x14ac:dyDescent="0.4">
      <c r="A26" s="605" t="s">
        <v>338</v>
      </c>
      <c r="B26" s="612">
        <f>SUM(B15:B25)</f>
        <v>3079526</v>
      </c>
      <c r="C26" s="613" t="s">
        <v>8</v>
      </c>
      <c r="D26" s="611">
        <f>SUM(D15:D25)</f>
        <v>3079526</v>
      </c>
      <c r="F26" s="298"/>
    </row>
    <row r="27" spans="1:6" x14ac:dyDescent="0.35">
      <c r="A27" s="214"/>
      <c r="B27" s="214"/>
      <c r="C27" s="214"/>
      <c r="D27" s="214"/>
      <c r="F27" s="298"/>
    </row>
    <row r="28" spans="1:6" x14ac:dyDescent="0.35">
      <c r="A28" s="214"/>
      <c r="B28" s="214"/>
      <c r="C28" s="214"/>
      <c r="D28" s="214"/>
      <c r="F28" s="298"/>
    </row>
    <row r="29" spans="1:6" x14ac:dyDescent="0.35">
      <c r="A29" s="214"/>
      <c r="B29" s="214"/>
      <c r="C29" s="214"/>
      <c r="D29" s="214"/>
      <c r="F29" s="298"/>
    </row>
    <row r="30" spans="1:6" x14ac:dyDescent="0.35">
      <c r="B30" s="214"/>
      <c r="C30" s="214"/>
      <c r="D30" s="214"/>
    </row>
    <row r="31" spans="1:6" x14ac:dyDescent="0.35">
      <c r="B31" s="214"/>
      <c r="C31" s="214"/>
      <c r="D31" s="214"/>
    </row>
    <row r="33" spans="1:4" x14ac:dyDescent="0.35">
      <c r="A33" s="1654" t="s">
        <v>856</v>
      </c>
      <c r="B33" s="1654"/>
      <c r="C33" s="1654"/>
      <c r="D33" s="1654"/>
    </row>
    <row r="34" spans="1:4" x14ac:dyDescent="0.35">
      <c r="C34" s="1533" t="s">
        <v>637</v>
      </c>
      <c r="D34" s="1533"/>
    </row>
    <row r="35" spans="1:4" x14ac:dyDescent="0.35">
      <c r="C35" s="1179"/>
      <c r="D35" s="1179"/>
    </row>
    <row r="36" spans="1:4" x14ac:dyDescent="0.35">
      <c r="C36" s="1724" t="s">
        <v>38</v>
      </c>
      <c r="D36" s="1724"/>
    </row>
    <row r="37" spans="1:4" x14ac:dyDescent="0.35">
      <c r="C37" s="1724"/>
      <c r="D37" s="1724"/>
    </row>
    <row r="38" spans="1:4" x14ac:dyDescent="0.35">
      <c r="C38" s="1724"/>
      <c r="D38" s="1724"/>
    </row>
  </sheetData>
  <sheetProtection algorithmName="SHA-512" hashValue="yd9XPQUu5l2My4DJiLLyf/ynZguXQ7KTuTCeMEomrkZu7dbdANgMXAxJm4poZ0tiSsCJ0VuZDxGFJDx51erToA==" saltValue="xZhyPTz22l/RANak7JXSkA==" spinCount="100000" sheet="1" objects="1" scenarios="1" selectLockedCells="1" selectUnlockedCells="1"/>
  <mergeCells count="14">
    <mergeCell ref="C34:D34"/>
    <mergeCell ref="C36:D36"/>
    <mergeCell ref="C37:D37"/>
    <mergeCell ref="C38:D38"/>
    <mergeCell ref="A2:C2"/>
    <mergeCell ref="A5:D5"/>
    <mergeCell ref="B7:D7"/>
    <mergeCell ref="A8:A9"/>
    <mergeCell ref="B8:D9"/>
    <mergeCell ref="A12:A14"/>
    <mergeCell ref="B12:B14"/>
    <mergeCell ref="C12:C14"/>
    <mergeCell ref="D12:D14"/>
    <mergeCell ref="A33:D33"/>
  </mergeCells>
  <pageMargins left="0.7" right="0.7" top="0.75" bottom="0.75" header="0.3" footer="0.3"/>
  <pageSetup paperSize="9" orientation="portrait" horizontalDpi="300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7"/>
  <sheetViews>
    <sheetView topLeftCell="A13" workbookViewId="0">
      <selection activeCell="J8" sqref="J8"/>
    </sheetView>
  </sheetViews>
  <sheetFormatPr defaultRowHeight="14.5" x14ac:dyDescent="0.35"/>
  <cols>
    <col min="1" max="1" width="17.81640625" customWidth="1"/>
    <col min="2" max="2" width="21.453125" customWidth="1"/>
    <col min="3" max="3" width="18.453125" customWidth="1"/>
    <col min="4" max="4" width="23.179687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398"/>
      <c r="C3" s="398"/>
    </row>
    <row r="4" spans="1:4" x14ac:dyDescent="0.35">
      <c r="A4" s="186"/>
      <c r="B4" s="398"/>
      <c r="C4" s="3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437</v>
      </c>
      <c r="B8" s="1669" t="s">
        <v>324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392"/>
      <c r="B10" s="392"/>
      <c r="C10" s="392"/>
      <c r="D10" s="392"/>
    </row>
    <row r="11" spans="1:4" ht="15" thickBot="1" x14ac:dyDescent="0.4">
      <c r="A11" s="560"/>
      <c r="B11" s="560"/>
      <c r="C11" s="560"/>
      <c r="D11" s="560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73"/>
      <c r="B15" s="410"/>
      <c r="C15" s="769" t="s">
        <v>41</v>
      </c>
      <c r="D15" s="760">
        <f>B35</f>
        <v>0</v>
      </c>
    </row>
    <row r="16" spans="1:4" x14ac:dyDescent="0.35">
      <c r="A16" s="573"/>
      <c r="B16" s="847"/>
      <c r="C16" s="590"/>
      <c r="D16" s="396"/>
    </row>
    <row r="17" spans="1:4" x14ac:dyDescent="0.35">
      <c r="A17" s="573"/>
      <c r="B17" s="382"/>
      <c r="C17" s="593"/>
      <c r="D17" s="396"/>
    </row>
    <row r="18" spans="1:4" x14ac:dyDescent="0.35">
      <c r="A18" s="573"/>
      <c r="B18" s="382"/>
      <c r="C18" s="593"/>
      <c r="D18" s="396"/>
    </row>
    <row r="19" spans="1:4" x14ac:dyDescent="0.35">
      <c r="A19" s="573"/>
      <c r="B19" s="382"/>
      <c r="C19" s="593"/>
      <c r="D19" s="396"/>
    </row>
    <row r="20" spans="1:4" x14ac:dyDescent="0.35">
      <c r="A20" s="573"/>
      <c r="B20" s="575"/>
      <c r="C20" s="593"/>
      <c r="D20" s="396"/>
    </row>
    <row r="21" spans="1:4" x14ac:dyDescent="0.35">
      <c r="A21" s="573"/>
      <c r="B21" s="575"/>
      <c r="C21" s="593"/>
      <c r="D21" s="396"/>
    </row>
    <row r="22" spans="1:4" x14ac:dyDescent="0.35">
      <c r="A22" s="634"/>
      <c r="B22" s="575"/>
      <c r="C22" s="593"/>
      <c r="D22" s="396"/>
    </row>
    <row r="23" spans="1:4" x14ac:dyDescent="0.35">
      <c r="A23" s="634"/>
      <c r="B23" s="575"/>
      <c r="C23" s="593"/>
      <c r="D23" s="396"/>
    </row>
    <row r="24" spans="1:4" x14ac:dyDescent="0.35">
      <c r="A24" s="634"/>
      <c r="B24" s="575"/>
      <c r="C24" s="593"/>
      <c r="D24" s="396"/>
    </row>
    <row r="25" spans="1:4" x14ac:dyDescent="0.35">
      <c r="A25" s="634"/>
      <c r="B25" s="575"/>
      <c r="C25" s="593"/>
      <c r="D25" s="396"/>
    </row>
    <row r="26" spans="1:4" x14ac:dyDescent="0.35">
      <c r="A26" s="634"/>
      <c r="B26" s="575"/>
      <c r="C26" s="593"/>
      <c r="D26" s="396"/>
    </row>
    <row r="27" spans="1:4" x14ac:dyDescent="0.35">
      <c r="A27" s="634"/>
      <c r="B27" s="575"/>
      <c r="C27" s="593"/>
      <c r="D27" s="396"/>
    </row>
    <row r="28" spans="1:4" x14ac:dyDescent="0.35">
      <c r="A28" s="634"/>
      <c r="B28" s="575"/>
      <c r="C28" s="593"/>
      <c r="D28" s="396"/>
    </row>
    <row r="29" spans="1:4" x14ac:dyDescent="0.35">
      <c r="A29" s="634"/>
      <c r="B29" s="575"/>
      <c r="C29" s="593"/>
      <c r="D29" s="396"/>
    </row>
    <row r="30" spans="1:4" x14ac:dyDescent="0.35">
      <c r="A30" s="634"/>
      <c r="B30" s="575"/>
      <c r="C30" s="593"/>
      <c r="D30" s="396"/>
    </row>
    <row r="31" spans="1:4" x14ac:dyDescent="0.35">
      <c r="A31" s="634"/>
      <c r="B31" s="575"/>
      <c r="C31" s="644"/>
      <c r="D31" s="396"/>
    </row>
    <row r="32" spans="1:4" x14ac:dyDescent="0.35">
      <c r="A32" s="634"/>
      <c r="B32" s="575"/>
      <c r="C32" s="644"/>
      <c r="D32" s="396"/>
    </row>
    <row r="33" spans="1:4" x14ac:dyDescent="0.35">
      <c r="A33" s="634"/>
      <c r="B33" s="575"/>
      <c r="C33" s="593"/>
      <c r="D33" s="396"/>
    </row>
    <row r="34" spans="1:4" ht="15" thickBot="1" x14ac:dyDescent="0.4">
      <c r="A34" s="634"/>
      <c r="B34" s="575"/>
      <c r="C34" s="593"/>
      <c r="D34" s="614"/>
    </row>
    <row r="35" spans="1:4" ht="15" thickBot="1" x14ac:dyDescent="0.4">
      <c r="A35" s="605" t="s">
        <v>338</v>
      </c>
      <c r="B35" s="612">
        <f>SUM(B15:B34)</f>
        <v>0</v>
      </c>
      <c r="C35" s="613" t="s">
        <v>8</v>
      </c>
      <c r="D35" s="611">
        <f>SUM(D15:D34)</f>
        <v>0</v>
      </c>
    </row>
    <row r="36" spans="1:4" x14ac:dyDescent="0.35">
      <c r="A36" s="214"/>
      <c r="B36" s="214"/>
      <c r="C36" s="214"/>
      <c r="D36" s="214"/>
    </row>
    <row r="37" spans="1:4" x14ac:dyDescent="0.35">
      <c r="A37" s="214"/>
      <c r="B37" s="214"/>
      <c r="C37" s="214"/>
      <c r="D37" s="214"/>
    </row>
    <row r="38" spans="1:4" x14ac:dyDescent="0.35">
      <c r="A38" s="214"/>
      <c r="B38" s="214"/>
      <c r="C38" s="214"/>
      <c r="D38" s="214"/>
    </row>
    <row r="39" spans="1:4" x14ac:dyDescent="0.35">
      <c r="B39" s="214"/>
      <c r="C39" s="214"/>
      <c r="D39" s="214"/>
    </row>
    <row r="40" spans="1:4" x14ac:dyDescent="0.35">
      <c r="B40" s="214"/>
      <c r="C40" s="214"/>
      <c r="D40" s="214"/>
    </row>
    <row r="42" spans="1:4" x14ac:dyDescent="0.35">
      <c r="A42" s="1654" t="s">
        <v>856</v>
      </c>
      <c r="B42" s="1654"/>
      <c r="C42" s="1654"/>
      <c r="D42" s="1654"/>
    </row>
    <row r="43" spans="1:4" x14ac:dyDescent="0.35">
      <c r="C43" s="1533" t="s">
        <v>636</v>
      </c>
      <c r="D43" s="1533"/>
    </row>
    <row r="44" spans="1:4" x14ac:dyDescent="0.35">
      <c r="C44" s="1179"/>
      <c r="D44" s="1179"/>
    </row>
    <row r="45" spans="1:4" x14ac:dyDescent="0.35">
      <c r="C45" s="1724" t="s">
        <v>38</v>
      </c>
      <c r="D45" s="1724"/>
    </row>
    <row r="46" spans="1:4" x14ac:dyDescent="0.35">
      <c r="C46" s="1724"/>
      <c r="D46" s="1724"/>
    </row>
    <row r="47" spans="1:4" x14ac:dyDescent="0.35">
      <c r="C47" s="1724"/>
      <c r="D47" s="1724"/>
    </row>
  </sheetData>
  <sheetProtection algorithmName="SHA-512" hashValue="brYcrNOmCreYtKWc8KCAoTL1GK3NqVFMH0AB7m1VTLLlata14/g/Xk/sdciIeqpEldD5US48krJ2gZ310/geWA==" saltValue="6oJHn2s4ioYvzme/d09FnA==" spinCount="100000" sheet="1" objects="1" scenarios="1" selectLockedCells="1" selectUnlockedCells="1"/>
  <mergeCells count="14">
    <mergeCell ref="A42:D42"/>
    <mergeCell ref="C43:D43"/>
    <mergeCell ref="C45:D45"/>
    <mergeCell ref="C46:D46"/>
    <mergeCell ref="C47:D47"/>
    <mergeCell ref="A12:A14"/>
    <mergeCell ref="B12:B14"/>
    <mergeCell ref="C12:C14"/>
    <mergeCell ref="D12:D14"/>
    <mergeCell ref="A2:C2"/>
    <mergeCell ref="A5:D5"/>
    <mergeCell ref="B7:D7"/>
    <mergeCell ref="A8:A9"/>
    <mergeCell ref="B8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3"/>
  <sheetViews>
    <sheetView workbookViewId="0">
      <selection activeCell="G32" sqref="G32"/>
    </sheetView>
  </sheetViews>
  <sheetFormatPr defaultRowHeight="14.5" x14ac:dyDescent="0.35"/>
  <cols>
    <col min="1" max="1" width="20" customWidth="1"/>
    <col min="2" max="2" width="19.81640625" customWidth="1"/>
    <col min="3" max="3" width="19.1796875" customWidth="1"/>
    <col min="4" max="4" width="21.54296875" customWidth="1"/>
    <col min="5" max="5" width="12.453125" bestFit="1" customWidth="1"/>
  </cols>
  <sheetData>
    <row r="1" spans="1:6" x14ac:dyDescent="0.35">
      <c r="A1" s="185" t="s">
        <v>243</v>
      </c>
      <c r="B1" s="16"/>
      <c r="C1" s="16"/>
    </row>
    <row r="2" spans="1:6" x14ac:dyDescent="0.35">
      <c r="A2" s="1665"/>
      <c r="B2" s="1665"/>
      <c r="C2" s="1665"/>
    </row>
    <row r="3" spans="1:6" x14ac:dyDescent="0.35">
      <c r="A3" s="186" t="s">
        <v>558</v>
      </c>
      <c r="B3" s="398"/>
      <c r="C3" s="398"/>
    </row>
    <row r="4" spans="1:6" x14ac:dyDescent="0.35">
      <c r="A4" s="1653" t="s">
        <v>686</v>
      </c>
      <c r="B4" s="1653"/>
      <c r="C4" s="1653"/>
      <c r="D4" s="1653"/>
    </row>
    <row r="5" spans="1:6" ht="15" thickBot="1" x14ac:dyDescent="0.4">
      <c r="A5" s="604"/>
      <c r="B5" s="604"/>
      <c r="C5" s="604"/>
      <c r="D5" s="604"/>
    </row>
    <row r="6" spans="1:6" ht="26.5" thickBot="1" x14ac:dyDescent="0.4">
      <c r="A6" s="605" t="s">
        <v>240</v>
      </c>
      <c r="B6" s="1745" t="s">
        <v>220</v>
      </c>
      <c r="C6" s="1745"/>
      <c r="D6" s="1746"/>
    </row>
    <row r="7" spans="1:6" x14ac:dyDescent="0.35">
      <c r="A7" s="1722" t="s">
        <v>438</v>
      </c>
      <c r="B7" s="1669" t="s">
        <v>546</v>
      </c>
      <c r="C7" s="1669"/>
      <c r="D7" s="1671"/>
    </row>
    <row r="8" spans="1:6" ht="15" thickBot="1" x14ac:dyDescent="0.4">
      <c r="A8" s="1723"/>
      <c r="B8" s="1670"/>
      <c r="C8" s="1670"/>
      <c r="D8" s="1672"/>
    </row>
    <row r="9" spans="1:6" ht="15" thickBot="1" x14ac:dyDescent="0.4">
      <c r="A9" s="392"/>
      <c r="B9" s="392"/>
      <c r="C9" s="392"/>
      <c r="D9" s="392"/>
    </row>
    <row r="10" spans="1:6" x14ac:dyDescent="0.35">
      <c r="A10" s="1716" t="s">
        <v>45</v>
      </c>
      <c r="B10" s="1719" t="s">
        <v>25</v>
      </c>
      <c r="C10" s="1719" t="s">
        <v>45</v>
      </c>
      <c r="D10" s="1727" t="s">
        <v>5</v>
      </c>
    </row>
    <row r="11" spans="1:6" x14ac:dyDescent="0.35">
      <c r="A11" s="1717"/>
      <c r="B11" s="1720"/>
      <c r="C11" s="1720"/>
      <c r="D11" s="1728"/>
    </row>
    <row r="12" spans="1:6" ht="15" thickBot="1" x14ac:dyDescent="0.4">
      <c r="A12" s="1718"/>
      <c r="B12" s="1721"/>
      <c r="C12" s="1721"/>
      <c r="D12" s="1729"/>
    </row>
    <row r="13" spans="1:6" x14ac:dyDescent="0.35">
      <c r="A13" s="569">
        <v>159</v>
      </c>
      <c r="B13" s="847">
        <v>12000</v>
      </c>
      <c r="C13" s="769" t="s">
        <v>41</v>
      </c>
      <c r="D13" s="760">
        <f>B30</f>
        <v>126400</v>
      </c>
    </row>
    <row r="14" spans="1:6" x14ac:dyDescent="0.35">
      <c r="A14" s="569">
        <v>165</v>
      </c>
      <c r="B14" s="410">
        <v>57500</v>
      </c>
      <c r="C14" s="1319"/>
      <c r="D14" s="1275"/>
    </row>
    <row r="15" spans="1:6" x14ac:dyDescent="0.35">
      <c r="A15" s="569">
        <v>170</v>
      </c>
      <c r="B15" s="847">
        <v>18500</v>
      </c>
      <c r="C15" s="534"/>
      <c r="D15" s="396"/>
      <c r="F15" s="298"/>
    </row>
    <row r="16" spans="1:6" x14ac:dyDescent="0.35">
      <c r="A16" s="569">
        <v>220</v>
      </c>
      <c r="B16" s="847">
        <v>38400</v>
      </c>
      <c r="C16" s="534"/>
      <c r="D16" s="396"/>
      <c r="F16" s="298"/>
    </row>
    <row r="17" spans="1:6" x14ac:dyDescent="0.35">
      <c r="A17" s="569"/>
      <c r="B17" s="410"/>
      <c r="C17" s="534"/>
      <c r="D17" s="396"/>
      <c r="F17" s="298"/>
    </row>
    <row r="18" spans="1:6" x14ac:dyDescent="0.35">
      <c r="A18" s="569"/>
      <c r="B18" s="410"/>
      <c r="C18" s="534"/>
      <c r="D18" s="396"/>
      <c r="F18" s="298"/>
    </row>
    <row r="19" spans="1:6" x14ac:dyDescent="0.35">
      <c r="A19" s="569"/>
      <c r="B19" s="410"/>
      <c r="C19" s="534"/>
      <c r="D19" s="396"/>
      <c r="F19" s="298"/>
    </row>
    <row r="20" spans="1:6" x14ac:dyDescent="0.35">
      <c r="A20" s="569"/>
      <c r="B20" s="410"/>
      <c r="C20" s="690"/>
      <c r="D20" s="396"/>
      <c r="F20" s="298"/>
    </row>
    <row r="21" spans="1:6" x14ac:dyDescent="0.35">
      <c r="A21" s="569"/>
      <c r="B21" s="410"/>
      <c r="C21" s="519"/>
      <c r="D21" s="396"/>
    </row>
    <row r="22" spans="1:6" x14ac:dyDescent="0.35">
      <c r="A22" s="569"/>
      <c r="B22" s="410"/>
      <c r="C22" s="519"/>
      <c r="D22" s="396"/>
    </row>
    <row r="23" spans="1:6" x14ac:dyDescent="0.35">
      <c r="A23" s="569"/>
      <c r="B23" s="847"/>
      <c r="C23" s="519"/>
      <c r="D23" s="396"/>
    </row>
    <row r="24" spans="1:6" x14ac:dyDescent="0.35">
      <c r="A24" s="569"/>
      <c r="B24" s="847"/>
      <c r="C24" s="519"/>
      <c r="D24" s="396"/>
    </row>
    <row r="25" spans="1:6" x14ac:dyDescent="0.35">
      <c r="A25" s="569"/>
      <c r="B25" s="847"/>
      <c r="C25" s="644"/>
      <c r="D25" s="396"/>
    </row>
    <row r="26" spans="1:6" x14ac:dyDescent="0.35">
      <c r="A26" s="569"/>
      <c r="B26" s="847"/>
      <c r="C26" s="519"/>
      <c r="D26" s="396"/>
    </row>
    <row r="27" spans="1:6" x14ac:dyDescent="0.35">
      <c r="A27" s="569"/>
      <c r="B27" s="847"/>
      <c r="C27" s="519"/>
      <c r="D27" s="396"/>
    </row>
    <row r="28" spans="1:6" x14ac:dyDescent="0.35">
      <c r="A28" s="569"/>
      <c r="B28" s="847"/>
      <c r="C28" s="519"/>
      <c r="D28" s="396"/>
    </row>
    <row r="29" spans="1:6" ht="15" thickBot="1" x14ac:dyDescent="0.4">
      <c r="A29" s="534"/>
      <c r="B29" s="847"/>
      <c r="C29" s="519"/>
      <c r="D29" s="396"/>
    </row>
    <row r="30" spans="1:6" ht="15" thickBot="1" x14ac:dyDescent="0.4">
      <c r="A30" s="605" t="s">
        <v>338</v>
      </c>
      <c r="B30" s="612">
        <f>SUM(B13:B29)</f>
        <v>126400</v>
      </c>
      <c r="C30" s="613" t="s">
        <v>8</v>
      </c>
      <c r="D30" s="611">
        <f>SUM(D13:D29)</f>
        <v>126400</v>
      </c>
    </row>
    <row r="31" spans="1:6" x14ac:dyDescent="0.35">
      <c r="A31" s="1184"/>
      <c r="B31" s="1186"/>
      <c r="C31" s="615"/>
      <c r="D31" s="1186"/>
    </row>
    <row r="32" spans="1:6" x14ac:dyDescent="0.35">
      <c r="A32" s="1184"/>
      <c r="B32" s="1186"/>
      <c r="C32" s="615"/>
      <c r="D32" s="1186"/>
    </row>
    <row r="33" spans="1:4" x14ac:dyDescent="0.35">
      <c r="A33" s="1331"/>
      <c r="B33" s="1332"/>
      <c r="C33" s="615"/>
      <c r="D33" s="1332"/>
    </row>
    <row r="34" spans="1:4" x14ac:dyDescent="0.35">
      <c r="A34" s="1331"/>
      <c r="B34" s="1332"/>
      <c r="C34" s="615"/>
      <c r="D34" s="1332"/>
    </row>
    <row r="35" spans="1:4" x14ac:dyDescent="0.35">
      <c r="A35" s="1184"/>
      <c r="B35" s="1186"/>
      <c r="C35" s="615"/>
      <c r="D35" s="1186"/>
    </row>
    <row r="36" spans="1:4" x14ac:dyDescent="0.35">
      <c r="A36" s="1184"/>
      <c r="B36" s="1186"/>
      <c r="C36" s="615"/>
      <c r="D36" s="1186"/>
    </row>
    <row r="37" spans="1:4" x14ac:dyDescent="0.35">
      <c r="A37" s="1184"/>
      <c r="B37" s="1186"/>
      <c r="C37" s="615"/>
      <c r="D37" s="1186"/>
    </row>
    <row r="38" spans="1:4" x14ac:dyDescent="0.35">
      <c r="A38" s="1654" t="s">
        <v>853</v>
      </c>
      <c r="B38" s="1654"/>
      <c r="C38" s="1654"/>
      <c r="D38" s="1654"/>
    </row>
    <row r="39" spans="1:4" x14ac:dyDescent="0.35">
      <c r="C39" s="1533" t="s">
        <v>635</v>
      </c>
      <c r="D39" s="1533"/>
    </row>
    <row r="40" spans="1:4" x14ac:dyDescent="0.35">
      <c r="C40" s="1179"/>
      <c r="D40" s="1179"/>
    </row>
    <row r="41" spans="1:4" x14ac:dyDescent="0.35">
      <c r="C41" s="1724" t="s">
        <v>38</v>
      </c>
      <c r="D41" s="1724"/>
    </row>
    <row r="42" spans="1:4" x14ac:dyDescent="0.35">
      <c r="C42" s="1724"/>
      <c r="D42" s="1724"/>
    </row>
    <row r="43" spans="1:4" x14ac:dyDescent="0.35">
      <c r="C43" s="1724"/>
      <c r="D43" s="1724"/>
    </row>
  </sheetData>
  <sheetProtection algorithmName="SHA-512" hashValue="WSBZiywq5S2o5zCTZEH/h0kpUkta/f4y+aliShGWlUUKOECXQIMv7hWihrkgTEoq+EDesSdegmls9nP1MLU+8w==" saltValue="CEJRCEqNKzWgSmPHE0vvnA==" spinCount="100000" sheet="1" objects="1" scenarios="1" selectLockedCells="1" selectUnlockedCells="1"/>
  <mergeCells count="14">
    <mergeCell ref="A38:D38"/>
    <mergeCell ref="C39:D39"/>
    <mergeCell ref="C41:D41"/>
    <mergeCell ref="C42:D42"/>
    <mergeCell ref="C43:D43"/>
    <mergeCell ref="A10:A12"/>
    <mergeCell ref="B10:B12"/>
    <mergeCell ref="C10:C12"/>
    <mergeCell ref="D10:D12"/>
    <mergeCell ref="A2:C2"/>
    <mergeCell ref="A4:D4"/>
    <mergeCell ref="B6:D6"/>
    <mergeCell ref="A7:A8"/>
    <mergeCell ref="B7:D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5"/>
  <sheetViews>
    <sheetView topLeftCell="A16" workbookViewId="0">
      <selection activeCell="H35" sqref="H35"/>
    </sheetView>
  </sheetViews>
  <sheetFormatPr defaultRowHeight="14.5" x14ac:dyDescent="0.35"/>
  <cols>
    <col min="1" max="1" width="18.81640625" customWidth="1"/>
    <col min="2" max="2" width="19.81640625" customWidth="1"/>
    <col min="3" max="3" width="21" customWidth="1"/>
    <col min="4" max="4" width="22.453125" customWidth="1"/>
  </cols>
  <sheetData>
    <row r="1" spans="1:4" x14ac:dyDescent="0.35">
      <c r="A1" s="185" t="s">
        <v>243</v>
      </c>
      <c r="B1" s="16"/>
      <c r="C1" s="16"/>
    </row>
    <row r="2" spans="1:4" x14ac:dyDescent="0.35">
      <c r="A2" s="1665"/>
      <c r="B2" s="1665"/>
      <c r="C2" s="1665"/>
    </row>
    <row r="3" spans="1:4" x14ac:dyDescent="0.35">
      <c r="A3" s="186" t="s">
        <v>558</v>
      </c>
      <c r="B3" s="698"/>
      <c r="C3" s="698"/>
    </row>
    <row r="4" spans="1:4" x14ac:dyDescent="0.35">
      <c r="A4" s="186"/>
      <c r="B4" s="698"/>
      <c r="C4" s="698"/>
    </row>
    <row r="5" spans="1:4" x14ac:dyDescent="0.35">
      <c r="A5" s="1653" t="s">
        <v>686</v>
      </c>
      <c r="B5" s="1653"/>
      <c r="C5" s="1653"/>
      <c r="D5" s="1653"/>
    </row>
    <row r="6" spans="1:4" ht="15" thickBot="1" x14ac:dyDescent="0.4">
      <c r="A6" s="604"/>
      <c r="B6" s="604"/>
      <c r="C6" s="604"/>
      <c r="D6" s="604"/>
    </row>
    <row r="7" spans="1:4" ht="26.5" thickBot="1" x14ac:dyDescent="0.4">
      <c r="A7" s="605" t="s">
        <v>240</v>
      </c>
      <c r="B7" s="1745" t="s">
        <v>220</v>
      </c>
      <c r="C7" s="1745"/>
      <c r="D7" s="1746"/>
    </row>
    <row r="8" spans="1:4" x14ac:dyDescent="0.35">
      <c r="A8" s="1722" t="s">
        <v>672</v>
      </c>
      <c r="B8" s="1669" t="s">
        <v>667</v>
      </c>
      <c r="C8" s="1669"/>
      <c r="D8" s="1671"/>
    </row>
    <row r="9" spans="1:4" ht="15" thickBot="1" x14ac:dyDescent="0.4">
      <c r="A9" s="1723"/>
      <c r="B9" s="1670"/>
      <c r="C9" s="1670"/>
      <c r="D9" s="1672"/>
    </row>
    <row r="10" spans="1:4" x14ac:dyDescent="0.35">
      <c r="A10" s="417"/>
      <c r="B10" s="417"/>
      <c r="C10" s="417"/>
      <c r="D10" s="417"/>
    </row>
    <row r="11" spans="1:4" ht="15" thickBot="1" x14ac:dyDescent="0.4">
      <c r="A11" s="698"/>
      <c r="B11" s="698"/>
      <c r="C11" s="698"/>
      <c r="D11" s="698"/>
    </row>
    <row r="12" spans="1:4" x14ac:dyDescent="0.35">
      <c r="A12" s="1716" t="s">
        <v>45</v>
      </c>
      <c r="B12" s="1719" t="s">
        <v>25</v>
      </c>
      <c r="C12" s="1719" t="s">
        <v>45</v>
      </c>
      <c r="D12" s="1727" t="s">
        <v>5</v>
      </c>
    </row>
    <row r="13" spans="1:4" x14ac:dyDescent="0.35">
      <c r="A13" s="1717"/>
      <c r="B13" s="1720"/>
      <c r="C13" s="1720"/>
      <c r="D13" s="1728"/>
    </row>
    <row r="14" spans="1:4" ht="15" thickBot="1" x14ac:dyDescent="0.4">
      <c r="A14" s="1718"/>
      <c r="B14" s="1721"/>
      <c r="C14" s="1721"/>
      <c r="D14" s="1729"/>
    </row>
    <row r="15" spans="1:4" x14ac:dyDescent="0.35">
      <c r="A15" s="573"/>
      <c r="B15" s="847"/>
      <c r="C15" s="769"/>
      <c r="D15" s="760"/>
    </row>
    <row r="16" spans="1:4" x14ac:dyDescent="0.35">
      <c r="A16" s="573"/>
      <c r="B16" s="847"/>
      <c r="C16" s="519"/>
      <c r="D16" s="396"/>
    </row>
    <row r="17" spans="1:4" x14ac:dyDescent="0.35">
      <c r="A17" s="573"/>
      <c r="B17" s="382"/>
      <c r="C17" s="519"/>
      <c r="D17" s="396"/>
    </row>
    <row r="18" spans="1:4" x14ac:dyDescent="0.35">
      <c r="A18" s="573"/>
      <c r="B18" s="382"/>
      <c r="C18" s="519"/>
      <c r="D18" s="396"/>
    </row>
    <row r="19" spans="1:4" x14ac:dyDescent="0.35">
      <c r="A19" s="573"/>
      <c r="B19" s="575"/>
      <c r="C19" s="519"/>
      <c r="D19" s="396"/>
    </row>
    <row r="20" spans="1:4" x14ac:dyDescent="0.35">
      <c r="A20" s="573"/>
      <c r="B20" s="575"/>
      <c r="C20" s="519"/>
      <c r="D20" s="396"/>
    </row>
    <row r="21" spans="1:4" x14ac:dyDescent="0.35">
      <c r="A21" s="573"/>
      <c r="B21" s="575"/>
      <c r="C21" s="519"/>
      <c r="D21" s="396"/>
    </row>
    <row r="22" spans="1:4" x14ac:dyDescent="0.35">
      <c r="A22" s="573"/>
      <c r="B22" s="575"/>
      <c r="C22" s="519"/>
      <c r="D22" s="396"/>
    </row>
    <row r="23" spans="1:4" x14ac:dyDescent="0.35">
      <c r="A23" s="573"/>
      <c r="B23" s="575"/>
      <c r="C23" s="519"/>
      <c r="D23" s="396"/>
    </row>
    <row r="24" spans="1:4" x14ac:dyDescent="0.35">
      <c r="A24" s="573"/>
      <c r="B24" s="575"/>
      <c r="C24" s="519"/>
      <c r="D24" s="396"/>
    </row>
    <row r="25" spans="1:4" x14ac:dyDescent="0.35">
      <c r="A25" s="573"/>
      <c r="B25" s="575"/>
      <c r="C25" s="519"/>
      <c r="D25" s="396"/>
    </row>
    <row r="26" spans="1:4" x14ac:dyDescent="0.35">
      <c r="A26" s="573"/>
      <c r="B26" s="575"/>
      <c r="C26" s="519"/>
      <c r="D26" s="396"/>
    </row>
    <row r="27" spans="1:4" x14ac:dyDescent="0.35">
      <c r="A27" s="573"/>
      <c r="B27" s="575"/>
      <c r="C27" s="519"/>
      <c r="D27" s="396"/>
    </row>
    <row r="28" spans="1:4" x14ac:dyDescent="0.35">
      <c r="A28" s="573"/>
      <c r="B28" s="575"/>
      <c r="C28" s="519"/>
      <c r="D28" s="396"/>
    </row>
    <row r="29" spans="1:4" x14ac:dyDescent="0.35">
      <c r="A29" s="573"/>
      <c r="B29" s="575"/>
      <c r="C29" s="519"/>
      <c r="D29" s="396"/>
    </row>
    <row r="30" spans="1:4" x14ac:dyDescent="0.35">
      <c r="A30" s="573"/>
      <c r="B30" s="575"/>
      <c r="C30" s="519"/>
      <c r="D30" s="396"/>
    </row>
    <row r="31" spans="1:4" ht="15" thickBot="1" x14ac:dyDescent="0.4">
      <c r="A31" s="573"/>
      <c r="B31" s="575"/>
      <c r="C31" s="534"/>
      <c r="D31" s="396"/>
    </row>
    <row r="32" spans="1:4" ht="15" thickBot="1" x14ac:dyDescent="0.4">
      <c r="A32" s="605" t="s">
        <v>338</v>
      </c>
      <c r="B32" s="612">
        <f>SUM(B15:B31)</f>
        <v>0</v>
      </c>
      <c r="C32" s="613" t="s">
        <v>8</v>
      </c>
      <c r="D32" s="611">
        <f>SUM(D15:D31)</f>
        <v>0</v>
      </c>
    </row>
    <row r="33" spans="1:4" x14ac:dyDescent="0.35">
      <c r="A33" s="696"/>
      <c r="B33" s="414"/>
      <c r="C33" s="615"/>
      <c r="D33" s="414"/>
    </row>
    <row r="34" spans="1:4" x14ac:dyDescent="0.35">
      <c r="A34" s="1331"/>
      <c r="B34" s="1332"/>
      <c r="C34" s="615"/>
      <c r="D34" s="1332"/>
    </row>
    <row r="35" spans="1:4" x14ac:dyDescent="0.35">
      <c r="A35" s="1331"/>
      <c r="B35" s="1332"/>
      <c r="C35" s="615"/>
      <c r="D35" s="1332"/>
    </row>
    <row r="36" spans="1:4" x14ac:dyDescent="0.35">
      <c r="A36" s="1331"/>
      <c r="B36" s="1332"/>
      <c r="C36" s="615"/>
      <c r="D36" s="1332"/>
    </row>
    <row r="37" spans="1:4" x14ac:dyDescent="0.35">
      <c r="A37" s="1331"/>
      <c r="B37" s="1332"/>
      <c r="C37" s="615"/>
      <c r="D37" s="1332"/>
    </row>
    <row r="38" spans="1:4" x14ac:dyDescent="0.35">
      <c r="A38" s="1331"/>
      <c r="B38" s="1332"/>
      <c r="C38" s="615"/>
      <c r="D38" s="1332"/>
    </row>
    <row r="39" spans="1:4" x14ac:dyDescent="0.35">
      <c r="A39" s="696"/>
      <c r="B39" s="414"/>
      <c r="C39" s="615"/>
      <c r="D39" s="414"/>
    </row>
    <row r="40" spans="1:4" x14ac:dyDescent="0.35">
      <c r="A40" s="1654" t="s">
        <v>852</v>
      </c>
      <c r="B40" s="1654"/>
      <c r="C40" s="1654"/>
      <c r="D40" s="1654"/>
    </row>
    <row r="41" spans="1:4" x14ac:dyDescent="0.35">
      <c r="C41" s="1533" t="s">
        <v>624</v>
      </c>
      <c r="D41" s="1533"/>
    </row>
    <row r="42" spans="1:4" x14ac:dyDescent="0.35">
      <c r="C42" s="1179"/>
      <c r="D42" s="1179"/>
    </row>
    <row r="43" spans="1:4" x14ac:dyDescent="0.35">
      <c r="C43" s="1724" t="s">
        <v>38</v>
      </c>
      <c r="D43" s="1724"/>
    </row>
    <row r="44" spans="1:4" x14ac:dyDescent="0.35">
      <c r="C44" s="1724"/>
      <c r="D44" s="1724"/>
    </row>
    <row r="45" spans="1:4" x14ac:dyDescent="0.35">
      <c r="C45" s="1724"/>
      <c r="D45" s="1724"/>
    </row>
  </sheetData>
  <sheetProtection algorithmName="SHA-512" hashValue="TTfj8SkFpK2WVvw4XUc+MSD/DJ+tORRxwVNx3L4BAO4+jtRw2Rn90NqpkewyADvrjPhS29olo+wjAzO2zrmt1Q==" saltValue="fRWPgUSwJ2GrAqn3KZa7hA==" spinCount="100000" sheet="1" objects="1" scenarios="1" selectLockedCells="1" selectUnlockedCells="1"/>
  <mergeCells count="14">
    <mergeCell ref="C41:D41"/>
    <mergeCell ref="C43:D43"/>
    <mergeCell ref="C44:D44"/>
    <mergeCell ref="C45:D45"/>
    <mergeCell ref="A2:C2"/>
    <mergeCell ref="A5:D5"/>
    <mergeCell ref="B7:D7"/>
    <mergeCell ref="A8:A9"/>
    <mergeCell ref="B8:D9"/>
    <mergeCell ref="A12:A14"/>
    <mergeCell ref="B12:B14"/>
    <mergeCell ref="C12:C14"/>
    <mergeCell ref="D12:D14"/>
    <mergeCell ref="A40:D4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6"/>
  <sheetViews>
    <sheetView showGridLines="0" topLeftCell="A19" zoomScaleNormal="100" workbookViewId="0">
      <selection activeCell="F34" sqref="F34"/>
    </sheetView>
  </sheetViews>
  <sheetFormatPr defaultRowHeight="14.5" x14ac:dyDescent="0.35"/>
  <cols>
    <col min="1" max="1" width="14.453125" customWidth="1"/>
    <col min="2" max="2" width="8.453125" customWidth="1"/>
    <col min="3" max="4" width="14.1796875" customWidth="1"/>
    <col min="5" max="5" width="14.1796875" bestFit="1" customWidth="1"/>
    <col min="6" max="6" width="11.1796875" bestFit="1" customWidth="1"/>
    <col min="7" max="7" width="19.1796875" bestFit="1" customWidth="1"/>
    <col min="8" max="8" width="16.81640625" customWidth="1"/>
    <col min="9" max="9" width="7.81640625" customWidth="1"/>
    <col min="10" max="10" width="15.81640625" bestFit="1" customWidth="1"/>
    <col min="11" max="11" width="13" customWidth="1"/>
    <col min="12" max="12" width="13.1796875" style="298" bestFit="1" customWidth="1"/>
    <col min="13" max="13" width="18.54296875" bestFit="1" customWidth="1"/>
  </cols>
  <sheetData>
    <row r="1" spans="1:13" ht="15" customHeight="1" x14ac:dyDescent="0.35">
      <c r="A1" s="185" t="s">
        <v>244</v>
      </c>
      <c r="B1" s="185"/>
      <c r="C1" s="185"/>
      <c r="D1" s="16"/>
      <c r="E1" s="16"/>
      <c r="F1" s="127"/>
    </row>
    <row r="2" spans="1:13" ht="15" customHeight="1" x14ac:dyDescent="0.35">
      <c r="A2" s="185"/>
      <c r="B2" s="185"/>
      <c r="C2" s="185"/>
      <c r="D2" s="16"/>
      <c r="E2" s="16"/>
      <c r="F2" s="628"/>
    </row>
    <row r="3" spans="1:13" ht="15" customHeight="1" x14ac:dyDescent="0.35">
      <c r="A3" s="185"/>
      <c r="B3" s="185"/>
      <c r="C3" s="185"/>
      <c r="D3" s="16"/>
      <c r="E3" s="16"/>
      <c r="F3" s="628"/>
    </row>
    <row r="4" spans="1:13" ht="15" customHeight="1" x14ac:dyDescent="0.35">
      <c r="A4" s="1665"/>
      <c r="B4" s="1665"/>
      <c r="C4" s="1665"/>
      <c r="D4" s="1665"/>
      <c r="E4" s="1665"/>
      <c r="F4" s="78"/>
    </row>
    <row r="5" spans="1:13" x14ac:dyDescent="0.35">
      <c r="A5" s="186" t="s">
        <v>558</v>
      </c>
      <c r="B5" s="186"/>
      <c r="C5" s="186"/>
      <c r="D5" s="198"/>
      <c r="E5" s="198"/>
      <c r="F5" s="127"/>
    </row>
    <row r="6" spans="1:13" x14ac:dyDescent="0.35">
      <c r="A6" s="186"/>
      <c r="B6" s="186"/>
      <c r="C6" s="186"/>
      <c r="D6" s="198"/>
      <c r="E6" s="198"/>
      <c r="F6" s="127"/>
    </row>
    <row r="7" spans="1:13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  <c r="K7" s="1653"/>
      <c r="L7" s="1653"/>
      <c r="M7" s="1653"/>
    </row>
    <row r="8" spans="1:13" x14ac:dyDescent="0.35">
      <c r="A8" s="621"/>
      <c r="B8" s="621"/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</row>
    <row r="9" spans="1:13" x14ac:dyDescent="0.35">
      <c r="A9" s="447"/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</row>
    <row r="10" spans="1:13" ht="15" thickBot="1" x14ac:dyDescent="0.4">
      <c r="A10" s="629"/>
      <c r="B10" s="629"/>
      <c r="C10" s="629"/>
      <c r="D10" s="629"/>
      <c r="E10" s="629"/>
      <c r="F10" s="629"/>
      <c r="G10" s="629"/>
      <c r="H10" s="7"/>
    </row>
    <row r="11" spans="1:13" ht="19.5" customHeight="1" x14ac:dyDescent="0.35">
      <c r="A11" s="645" t="s">
        <v>245</v>
      </c>
      <c r="B11" s="646" t="s">
        <v>221</v>
      </c>
      <c r="C11" s="1756" t="s">
        <v>247</v>
      </c>
      <c r="D11" s="1756"/>
      <c r="E11" s="1756"/>
      <c r="F11" s="1756"/>
      <c r="G11" s="1757"/>
      <c r="H11" s="645" t="s">
        <v>253</v>
      </c>
      <c r="I11" s="646" t="s">
        <v>221</v>
      </c>
      <c r="J11" s="1756"/>
      <c r="K11" s="1756"/>
      <c r="L11" s="1756"/>
      <c r="M11" s="1758"/>
    </row>
    <row r="12" spans="1:13" ht="36" customHeight="1" thickBot="1" x14ac:dyDescent="0.4">
      <c r="A12" s="647" t="s">
        <v>246</v>
      </c>
      <c r="B12" s="648" t="s">
        <v>222</v>
      </c>
      <c r="C12" s="215" t="s">
        <v>248</v>
      </c>
      <c r="D12" s="215" t="s">
        <v>557</v>
      </c>
      <c r="E12" s="215" t="s">
        <v>556</v>
      </c>
      <c r="F12" s="215" t="s">
        <v>327</v>
      </c>
      <c r="G12" s="658" t="s">
        <v>8</v>
      </c>
      <c r="H12" s="647" t="s">
        <v>254</v>
      </c>
      <c r="I12" s="648" t="s">
        <v>222</v>
      </c>
      <c r="J12" s="215" t="s">
        <v>255</v>
      </c>
      <c r="K12" s="215" t="s">
        <v>328</v>
      </c>
      <c r="L12" s="472" t="s">
        <v>251</v>
      </c>
      <c r="M12" s="216" t="s">
        <v>8</v>
      </c>
    </row>
    <row r="13" spans="1:13" ht="30" customHeight="1" thickBot="1" x14ac:dyDescent="0.4">
      <c r="A13" s="649"/>
      <c r="B13" s="650"/>
      <c r="C13" s="341" t="s">
        <v>114</v>
      </c>
      <c r="D13" s="341" t="s">
        <v>115</v>
      </c>
      <c r="E13" s="341" t="s">
        <v>116</v>
      </c>
      <c r="F13" s="341" t="s">
        <v>117</v>
      </c>
      <c r="G13" s="659" t="s">
        <v>252</v>
      </c>
      <c r="H13" s="662"/>
      <c r="I13" s="651"/>
      <c r="J13" s="341" t="s">
        <v>256</v>
      </c>
      <c r="K13" s="341" t="s">
        <v>284</v>
      </c>
      <c r="L13" s="473" t="s">
        <v>134</v>
      </c>
      <c r="M13" s="652" t="s">
        <v>329</v>
      </c>
    </row>
    <row r="14" spans="1:13" x14ac:dyDescent="0.35">
      <c r="A14" s="137" t="s">
        <v>58</v>
      </c>
      <c r="C14" s="471">
        <f>319622+1650</f>
        <v>321272</v>
      </c>
      <c r="D14" s="471">
        <f>183031-E14</f>
        <v>153727</v>
      </c>
      <c r="E14" s="471">
        <v>29304</v>
      </c>
      <c r="F14" s="725">
        <v>0</v>
      </c>
      <c r="G14" s="660">
        <f>SUM(C14:F14)</f>
        <v>504303</v>
      </c>
      <c r="H14" s="137" t="s">
        <v>58</v>
      </c>
      <c r="I14" s="585"/>
      <c r="J14" s="725">
        <v>0</v>
      </c>
      <c r="K14" s="725">
        <v>0</v>
      </c>
      <c r="L14" s="471">
        <v>0</v>
      </c>
      <c r="M14" s="343">
        <f t="shared" ref="M14:M25" si="0">SUM(J14:L14)</f>
        <v>0</v>
      </c>
    </row>
    <row r="15" spans="1:13" x14ac:dyDescent="0.35">
      <c r="A15" s="137" t="s">
        <v>59</v>
      </c>
      <c r="B15" s="950"/>
      <c r="C15" s="471">
        <f>357963+18499</f>
        <v>376462</v>
      </c>
      <c r="D15" s="471">
        <f>203539-E15</f>
        <v>174235</v>
      </c>
      <c r="E15" s="471">
        <v>29304</v>
      </c>
      <c r="F15" s="725">
        <v>0</v>
      </c>
      <c r="G15" s="660">
        <f>SUM(C15:F15)</f>
        <v>580001</v>
      </c>
      <c r="H15" s="137" t="s">
        <v>59</v>
      </c>
      <c r="I15" s="585"/>
      <c r="J15" s="725">
        <v>0</v>
      </c>
      <c r="K15" s="725">
        <v>0</v>
      </c>
      <c r="L15" s="471">
        <v>0</v>
      </c>
      <c r="M15" s="343">
        <f t="shared" si="0"/>
        <v>0</v>
      </c>
    </row>
    <row r="16" spans="1:13" x14ac:dyDescent="0.35">
      <c r="A16" s="137" t="s">
        <v>60</v>
      </c>
      <c r="C16" s="471">
        <f>357963+1100</f>
        <v>359063</v>
      </c>
      <c r="D16" s="471">
        <f>203539-E16</f>
        <v>174235</v>
      </c>
      <c r="E16" s="471">
        <v>29304</v>
      </c>
      <c r="F16" s="725">
        <v>0</v>
      </c>
      <c r="G16" s="660">
        <f>SUM(C16:F16)</f>
        <v>562602</v>
      </c>
      <c r="H16" s="137" t="s">
        <v>60</v>
      </c>
      <c r="I16" s="585"/>
      <c r="J16" s="725">
        <v>0</v>
      </c>
      <c r="K16" s="725">
        <v>0</v>
      </c>
      <c r="L16" s="471">
        <v>0</v>
      </c>
      <c r="M16" s="343">
        <f t="shared" si="0"/>
        <v>0</v>
      </c>
    </row>
    <row r="17" spans="1:13" x14ac:dyDescent="0.35">
      <c r="A17" s="137" t="s">
        <v>61</v>
      </c>
      <c r="C17" s="471">
        <f>357963+1178</f>
        <v>359141</v>
      </c>
      <c r="D17" s="471">
        <f>203539-E17</f>
        <v>174235</v>
      </c>
      <c r="E17" s="471">
        <v>29304</v>
      </c>
      <c r="F17" s="725">
        <v>0</v>
      </c>
      <c r="G17" s="660">
        <f t="shared" ref="G17:G25" si="1">SUM(C17:F17)</f>
        <v>562680</v>
      </c>
      <c r="H17" s="137" t="s">
        <v>61</v>
      </c>
      <c r="I17" s="585"/>
      <c r="J17" s="725">
        <v>0</v>
      </c>
      <c r="K17" s="725">
        <v>0</v>
      </c>
      <c r="L17" s="471">
        <v>0</v>
      </c>
      <c r="M17" s="343">
        <f t="shared" si="0"/>
        <v>0</v>
      </c>
    </row>
    <row r="18" spans="1:13" x14ac:dyDescent="0.35">
      <c r="A18" s="137" t="s">
        <v>62</v>
      </c>
      <c r="C18" s="471">
        <v>357963</v>
      </c>
      <c r="D18" s="471">
        <f>203539-E18</f>
        <v>174235</v>
      </c>
      <c r="E18" s="471">
        <v>29304</v>
      </c>
      <c r="F18" s="725">
        <v>0</v>
      </c>
      <c r="G18" s="660">
        <f t="shared" si="1"/>
        <v>561502</v>
      </c>
      <c r="H18" s="137" t="s">
        <v>62</v>
      </c>
      <c r="I18" s="585"/>
      <c r="J18" s="725">
        <v>0</v>
      </c>
      <c r="K18" s="725">
        <v>0</v>
      </c>
      <c r="L18" s="471">
        <v>0</v>
      </c>
      <c r="M18" s="343">
        <f t="shared" si="0"/>
        <v>0</v>
      </c>
    </row>
    <row r="19" spans="1:13" x14ac:dyDescent="0.35">
      <c r="A19" s="137" t="s">
        <v>63</v>
      </c>
      <c r="C19" s="471">
        <v>362087</v>
      </c>
      <c r="D19" s="471">
        <v>174235</v>
      </c>
      <c r="E19" s="471">
        <v>29304</v>
      </c>
      <c r="F19" s="725">
        <v>0</v>
      </c>
      <c r="G19" s="660">
        <f t="shared" si="1"/>
        <v>565626</v>
      </c>
      <c r="H19" s="137" t="s">
        <v>63</v>
      </c>
      <c r="I19" s="585"/>
      <c r="J19" s="725">
        <v>0</v>
      </c>
      <c r="K19" s="725">
        <v>0</v>
      </c>
      <c r="L19" s="471">
        <v>0</v>
      </c>
      <c r="M19" s="343">
        <f t="shared" si="0"/>
        <v>0</v>
      </c>
    </row>
    <row r="20" spans="1:13" x14ac:dyDescent="0.35">
      <c r="A20" s="137" t="s">
        <v>64</v>
      </c>
      <c r="C20" s="471">
        <v>366213</v>
      </c>
      <c r="D20" s="471">
        <v>174235</v>
      </c>
      <c r="E20" s="471">
        <v>29304</v>
      </c>
      <c r="F20" s="725">
        <v>0</v>
      </c>
      <c r="G20" s="660">
        <f t="shared" si="1"/>
        <v>569752</v>
      </c>
      <c r="H20" s="137" t="s">
        <v>64</v>
      </c>
      <c r="I20" s="585"/>
      <c r="J20" s="725">
        <v>0</v>
      </c>
      <c r="K20" s="725">
        <v>0</v>
      </c>
      <c r="L20" s="471">
        <v>0</v>
      </c>
      <c r="M20" s="343">
        <f t="shared" si="0"/>
        <v>0</v>
      </c>
    </row>
    <row r="21" spans="1:13" x14ac:dyDescent="0.35">
      <c r="A21" s="137" t="s">
        <v>65</v>
      </c>
      <c r="C21" s="471">
        <v>366349</v>
      </c>
      <c r="D21" s="471">
        <v>175869</v>
      </c>
      <c r="E21" s="471">
        <v>29304</v>
      </c>
      <c r="F21" s="725">
        <v>0</v>
      </c>
      <c r="G21" s="660">
        <f t="shared" si="1"/>
        <v>571522</v>
      </c>
      <c r="H21" s="137" t="s">
        <v>65</v>
      </c>
      <c r="I21" s="585"/>
      <c r="J21" s="725">
        <v>0</v>
      </c>
      <c r="K21" s="725">
        <v>0</v>
      </c>
      <c r="L21" s="471">
        <v>0</v>
      </c>
      <c r="M21" s="343">
        <f t="shared" si="0"/>
        <v>0</v>
      </c>
    </row>
    <row r="22" spans="1:13" x14ac:dyDescent="0.35">
      <c r="A22" s="137" t="s">
        <v>66</v>
      </c>
      <c r="C22" s="471">
        <v>364107</v>
      </c>
      <c r="D22" s="471">
        <v>175052</v>
      </c>
      <c r="E22" s="471">
        <v>29304</v>
      </c>
      <c r="F22" s="725">
        <v>0</v>
      </c>
      <c r="G22" s="660">
        <f t="shared" si="1"/>
        <v>568463</v>
      </c>
      <c r="H22" s="137" t="s">
        <v>66</v>
      </c>
      <c r="I22" s="585"/>
      <c r="J22" s="725">
        <v>0</v>
      </c>
      <c r="K22" s="725">
        <v>0</v>
      </c>
      <c r="L22" s="471">
        <v>0</v>
      </c>
      <c r="M22" s="343">
        <f t="shared" si="0"/>
        <v>0</v>
      </c>
    </row>
    <row r="23" spans="1:13" x14ac:dyDescent="0.35">
      <c r="A23" s="137" t="s">
        <v>67</v>
      </c>
      <c r="C23" s="471">
        <v>364107</v>
      </c>
      <c r="D23" s="471">
        <v>175052</v>
      </c>
      <c r="E23" s="471">
        <v>29304</v>
      </c>
      <c r="F23" s="725">
        <v>0</v>
      </c>
      <c r="G23" s="660">
        <f t="shared" si="1"/>
        <v>568463</v>
      </c>
      <c r="H23" s="137" t="s">
        <v>67</v>
      </c>
      <c r="I23" s="585"/>
      <c r="J23" s="725">
        <v>0</v>
      </c>
      <c r="K23" s="725">
        <v>0</v>
      </c>
      <c r="L23" s="471">
        <v>0</v>
      </c>
      <c r="M23" s="343">
        <f t="shared" si="0"/>
        <v>0</v>
      </c>
    </row>
    <row r="24" spans="1:13" x14ac:dyDescent="0.35">
      <c r="A24" s="137" t="s">
        <v>68</v>
      </c>
      <c r="C24" s="1456">
        <v>364107</v>
      </c>
      <c r="D24" s="471">
        <v>175052</v>
      </c>
      <c r="E24" s="471">
        <v>29304</v>
      </c>
      <c r="F24" s="725">
        <v>0</v>
      </c>
      <c r="G24" s="660">
        <f t="shared" si="1"/>
        <v>568463</v>
      </c>
      <c r="H24" s="137" t="s">
        <v>68</v>
      </c>
      <c r="I24" s="585"/>
      <c r="J24" s="725">
        <v>0</v>
      </c>
      <c r="K24" s="725">
        <v>0</v>
      </c>
      <c r="L24" s="471">
        <v>0</v>
      </c>
      <c r="M24" s="343">
        <f t="shared" si="0"/>
        <v>0</v>
      </c>
    </row>
    <row r="25" spans="1:13" ht="15" thickBot="1" x14ac:dyDescent="0.4">
      <c r="A25" s="586" t="s">
        <v>69</v>
      </c>
      <c r="C25" s="1457">
        <v>365081</v>
      </c>
      <c r="D25" s="1458">
        <v>175803</v>
      </c>
      <c r="E25" s="471">
        <v>29304</v>
      </c>
      <c r="F25" s="725">
        <v>0</v>
      </c>
      <c r="G25" s="660">
        <f t="shared" si="1"/>
        <v>570188</v>
      </c>
      <c r="H25" s="586" t="s">
        <v>69</v>
      </c>
      <c r="I25" s="587"/>
      <c r="J25" s="725">
        <v>0</v>
      </c>
      <c r="K25" s="725">
        <v>0</v>
      </c>
      <c r="L25" s="471">
        <v>0</v>
      </c>
      <c r="M25" s="343">
        <f t="shared" si="0"/>
        <v>0</v>
      </c>
    </row>
    <row r="26" spans="1:13" ht="20.25" customHeight="1" thickBot="1" x14ac:dyDescent="0.4">
      <c r="A26" s="653" t="s">
        <v>46</v>
      </c>
      <c r="B26" s="654">
        <f t="shared" ref="B26:F26" si="2">SUM(B14:B25)</f>
        <v>0</v>
      </c>
      <c r="C26" s="1242">
        <f>SUM(C14:C25)</f>
        <v>4325952</v>
      </c>
      <c r="D26" s="1242">
        <f t="shared" si="2"/>
        <v>2075965</v>
      </c>
      <c r="E26" s="1242">
        <f t="shared" si="2"/>
        <v>351648</v>
      </c>
      <c r="F26" s="655">
        <f t="shared" si="2"/>
        <v>0</v>
      </c>
      <c r="G26" s="661">
        <f>SUM(G14:G25)</f>
        <v>6753565</v>
      </c>
      <c r="H26" s="653" t="s">
        <v>46</v>
      </c>
      <c r="I26" s="654">
        <f>SUM(I14:I25)</f>
        <v>0</v>
      </c>
      <c r="J26" s="656">
        <f t="shared" ref="J26:M26" si="3">SUM(J14:J25)</f>
        <v>0</v>
      </c>
      <c r="K26" s="656">
        <f t="shared" si="3"/>
        <v>0</v>
      </c>
      <c r="L26" s="656">
        <f>SUM(L14:L25)</f>
        <v>0</v>
      </c>
      <c r="M26" s="657">
        <f t="shared" si="3"/>
        <v>0</v>
      </c>
    </row>
    <row r="27" spans="1:13" x14ac:dyDescent="0.35">
      <c r="A27" s="1390"/>
      <c r="B27" s="1390"/>
      <c r="C27" s="1391"/>
      <c r="D27" s="1392"/>
      <c r="E27" s="1392"/>
      <c r="F27" s="1392"/>
      <c r="G27" s="1391"/>
      <c r="H27" s="1374"/>
      <c r="I27" s="1376"/>
      <c r="J27" s="1375"/>
      <c r="K27" s="1376"/>
      <c r="L27" s="1393"/>
      <c r="M27" s="1394"/>
    </row>
    <row r="28" spans="1:13" x14ac:dyDescent="0.35">
      <c r="A28" s="1390"/>
      <c r="B28" s="1390"/>
      <c r="C28" s="1391"/>
      <c r="D28" s="1392"/>
      <c r="E28" s="1459">
        <f>D18+E18</f>
        <v>203539</v>
      </c>
      <c r="F28" s="1392"/>
      <c r="G28" s="1391"/>
      <c r="H28" s="1374"/>
      <c r="I28" s="1376"/>
      <c r="J28" s="1375"/>
      <c r="K28" s="1376"/>
      <c r="L28" s="1393"/>
      <c r="M28" s="1394"/>
    </row>
    <row r="29" spans="1:13" x14ac:dyDescent="0.35">
      <c r="A29" s="1390"/>
      <c r="B29" s="1390"/>
      <c r="C29" s="1391"/>
      <c r="D29" s="1392"/>
      <c r="E29" s="1392"/>
      <c r="F29" s="1392"/>
      <c r="G29" s="1391"/>
      <c r="H29" s="1374"/>
      <c r="I29" s="1376"/>
      <c r="J29" s="1375"/>
      <c r="K29" s="1376"/>
      <c r="L29" s="1388"/>
      <c r="M29" s="1394"/>
    </row>
    <row r="30" spans="1:13" x14ac:dyDescent="0.35">
      <c r="A30" s="1390"/>
      <c r="B30" s="1390"/>
      <c r="C30" s="1391"/>
      <c r="D30" s="1392"/>
      <c r="E30" s="1392"/>
      <c r="F30" s="1392"/>
      <c r="G30" s="1391"/>
      <c r="H30" s="1374"/>
      <c r="I30" s="1376"/>
      <c r="J30" s="1375"/>
      <c r="K30" s="1376"/>
      <c r="L30" s="1388"/>
      <c r="M30" s="1394"/>
    </row>
    <row r="31" spans="1:13" x14ac:dyDescent="0.35">
      <c r="A31" s="1376"/>
      <c r="B31" s="1390"/>
      <c r="C31" s="1391"/>
      <c r="D31" s="1392"/>
      <c r="E31" s="1392"/>
      <c r="F31" s="1392"/>
      <c r="G31" s="1391"/>
      <c r="H31" s="1376"/>
      <c r="I31" s="1376"/>
      <c r="J31" s="1375"/>
      <c r="K31" s="1376"/>
      <c r="L31" s="1388"/>
      <c r="M31" s="1394"/>
    </row>
    <row r="32" spans="1:13" x14ac:dyDescent="0.35">
      <c r="A32" s="1390"/>
      <c r="B32" s="1390"/>
      <c r="C32" s="1391"/>
      <c r="D32" s="1392"/>
      <c r="E32" s="1392"/>
      <c r="F32" s="1392"/>
      <c r="G32" s="1391"/>
      <c r="H32" s="1376"/>
      <c r="I32" s="1376"/>
      <c r="J32" s="1375"/>
      <c r="K32" s="1376"/>
      <c r="L32" s="1388"/>
      <c r="M32" s="1394"/>
    </row>
    <row r="33" spans="1:13" x14ac:dyDescent="0.35">
      <c r="A33" s="1390"/>
      <c r="B33" s="1390"/>
      <c r="C33" s="1391"/>
      <c r="D33" s="1392"/>
      <c r="E33" s="1392"/>
      <c r="F33" s="1392"/>
      <c r="G33" s="1391"/>
      <c r="H33" s="1376"/>
      <c r="I33" s="1376"/>
      <c r="J33" s="1375"/>
      <c r="K33" s="1376"/>
      <c r="L33" s="1388"/>
      <c r="M33" s="1394"/>
    </row>
    <row r="34" spans="1:13" x14ac:dyDescent="0.35">
      <c r="A34" s="60"/>
      <c r="B34" s="60"/>
      <c r="C34" s="388"/>
      <c r="D34" s="466"/>
      <c r="E34" s="466"/>
      <c r="F34" s="466"/>
      <c r="G34" s="388"/>
      <c r="H34" s="468"/>
      <c r="J34" s="467"/>
      <c r="M34" s="382"/>
    </row>
    <row r="35" spans="1:13" x14ac:dyDescent="0.35">
      <c r="A35" s="1654" t="s">
        <v>859</v>
      </c>
      <c r="B35" s="1654"/>
      <c r="C35" s="1654"/>
      <c r="D35" s="1654"/>
      <c r="E35" s="7"/>
      <c r="F35" s="7"/>
      <c r="G35" s="390"/>
      <c r="H35" s="72"/>
      <c r="I35" s="72"/>
      <c r="J35" s="72"/>
    </row>
    <row r="36" spans="1:13" x14ac:dyDescent="0.35">
      <c r="A36" s="452"/>
      <c r="B36" s="452"/>
      <c r="C36" s="452"/>
      <c r="D36" s="452"/>
      <c r="E36" s="445"/>
      <c r="F36" s="445"/>
      <c r="G36" s="390"/>
      <c r="H36" s="72"/>
      <c r="I36" s="72"/>
      <c r="J36" s="72"/>
    </row>
    <row r="37" spans="1:13" ht="15" customHeight="1" x14ac:dyDescent="0.35">
      <c r="A37" s="7"/>
      <c r="B37" s="126"/>
      <c r="C37" s="309"/>
      <c r="D37" s="309"/>
      <c r="E37" s="7"/>
      <c r="F37" s="7"/>
      <c r="G37" s="125"/>
      <c r="H37" s="7"/>
      <c r="L37" s="1533" t="s">
        <v>633</v>
      </c>
      <c r="M37" s="1533"/>
    </row>
    <row r="38" spans="1:13" ht="15" customHeight="1" x14ac:dyDescent="0.35">
      <c r="A38" s="617"/>
      <c r="B38" s="617"/>
      <c r="C38" s="309"/>
      <c r="D38" s="309"/>
      <c r="E38" s="617"/>
      <c r="F38" s="617"/>
      <c r="G38" s="618"/>
      <c r="H38" s="617"/>
      <c r="L38" s="623"/>
      <c r="M38" s="623"/>
    </row>
    <row r="39" spans="1:13" ht="15" customHeight="1" x14ac:dyDescent="0.35">
      <c r="A39" s="617"/>
      <c r="B39" s="617"/>
      <c r="C39" s="309"/>
      <c r="D39" s="309"/>
      <c r="E39" s="617"/>
      <c r="F39" s="617"/>
      <c r="G39" s="618"/>
      <c r="H39" s="617"/>
      <c r="L39" s="623"/>
      <c r="M39" s="623"/>
    </row>
    <row r="40" spans="1:13" x14ac:dyDescent="0.35">
      <c r="A40" s="7"/>
      <c r="B40" s="126"/>
      <c r="C40" s="7"/>
      <c r="D40" s="7"/>
      <c r="E40" s="7"/>
      <c r="F40" s="7"/>
      <c r="G40" s="125"/>
      <c r="H40" s="7"/>
      <c r="L40" s="1724" t="s">
        <v>38</v>
      </c>
      <c r="M40" s="1724"/>
    </row>
    <row r="41" spans="1:13" x14ac:dyDescent="0.35">
      <c r="A41" s="7"/>
      <c r="B41" s="126"/>
      <c r="C41" s="7"/>
      <c r="D41" s="7"/>
      <c r="E41" s="7"/>
      <c r="F41" s="7"/>
      <c r="G41" s="125"/>
      <c r="H41" s="8"/>
      <c r="L41" s="1724"/>
      <c r="M41" s="1724"/>
    </row>
    <row r="42" spans="1:13" x14ac:dyDescent="0.35">
      <c r="A42" s="7"/>
      <c r="B42" s="126"/>
      <c r="C42" s="7"/>
      <c r="D42" s="7"/>
      <c r="E42" s="7"/>
      <c r="F42" s="7"/>
      <c r="G42" s="7"/>
      <c r="H42" s="8"/>
      <c r="L42" s="1724"/>
      <c r="M42" s="1724"/>
    </row>
    <row r="43" spans="1:13" x14ac:dyDescent="0.35">
      <c r="A43" s="51"/>
      <c r="B43" s="51"/>
      <c r="C43" s="51"/>
      <c r="D43" s="51"/>
      <c r="E43" s="85"/>
      <c r="F43" s="85"/>
      <c r="G43" s="7"/>
      <c r="H43" s="8"/>
    </row>
    <row r="44" spans="1:13" x14ac:dyDescent="0.35">
      <c r="A44" s="435"/>
      <c r="B44" s="72"/>
      <c r="C44" s="72"/>
      <c r="D44" s="72"/>
      <c r="E44" s="72"/>
      <c r="F44" s="72"/>
      <c r="G44" s="7"/>
      <c r="H44" s="7"/>
    </row>
    <row r="45" spans="1:13" x14ac:dyDescent="0.35">
      <c r="A45" s="74"/>
      <c r="B45" s="72"/>
      <c r="C45" s="72"/>
      <c r="D45" s="72"/>
      <c r="E45" s="72"/>
      <c r="F45" s="72"/>
      <c r="G45" s="7"/>
      <c r="H45" s="7"/>
    </row>
    <row r="46" spans="1:13" x14ac:dyDescent="0.35">
      <c r="A46" s="72"/>
      <c r="B46" s="72"/>
      <c r="C46" s="72"/>
      <c r="D46" s="87"/>
      <c r="E46" s="87"/>
      <c r="F46" s="87"/>
      <c r="G46" s="7"/>
      <c r="H46" s="7"/>
    </row>
  </sheetData>
  <sheetProtection algorithmName="SHA-512" hashValue="UYlkoIvN6hCBSazMgbyq2H4mocJM3Ui/VthlR5mMbHxD7PGSUNR748YTBktd6Hb99D7xTN9mteDAQmgvBcM4RQ==" saltValue="uchA6aQcQ0wk2NlkfWKeEg==" spinCount="100000" sheet="1" objects="1" scenarios="1" selectLockedCells="1" selectUnlockedCells="1"/>
  <mergeCells count="9">
    <mergeCell ref="A4:E4"/>
    <mergeCell ref="L37:M37"/>
    <mergeCell ref="L40:M40"/>
    <mergeCell ref="L41:M41"/>
    <mergeCell ref="L42:M42"/>
    <mergeCell ref="A7:M7"/>
    <mergeCell ref="A35:D35"/>
    <mergeCell ref="C11:G11"/>
    <mergeCell ref="J11:M1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40"/>
  <sheetViews>
    <sheetView showGridLines="0" zoomScaleNormal="100" workbookViewId="0">
      <selection activeCell="D14" sqref="D14"/>
    </sheetView>
  </sheetViews>
  <sheetFormatPr defaultRowHeight="14.5" x14ac:dyDescent="0.35"/>
  <cols>
    <col min="1" max="1" width="1.1796875" customWidth="1"/>
    <col min="2" max="2" width="11.1796875" customWidth="1"/>
    <col min="3" max="3" width="7.81640625" customWidth="1"/>
    <col min="4" max="4" width="27" customWidth="1"/>
    <col min="5" max="5" width="15.81640625" customWidth="1"/>
    <col min="6" max="7" width="14.1796875" bestFit="1" customWidth="1"/>
    <col min="8" max="8" width="18.54296875" bestFit="1" customWidth="1"/>
    <col min="9" max="9" width="17.1796875" customWidth="1"/>
    <col min="10" max="10" width="8.453125" customWidth="1"/>
    <col min="11" max="11" width="14.54296875" customWidth="1"/>
    <col min="12" max="12" width="11.81640625" bestFit="1" customWidth="1"/>
    <col min="13" max="13" width="13.1796875" style="422" bestFit="1" customWidth="1"/>
    <col min="14" max="14" width="18.81640625" customWidth="1"/>
  </cols>
  <sheetData>
    <row r="1" spans="2:14" ht="15" customHeight="1" x14ac:dyDescent="0.35">
      <c r="B1" s="185" t="s">
        <v>257</v>
      </c>
      <c r="C1" s="185"/>
      <c r="D1" s="185"/>
      <c r="E1" s="16"/>
      <c r="F1" s="16"/>
      <c r="G1" s="16"/>
    </row>
    <row r="2" spans="2:14" ht="15" customHeight="1" x14ac:dyDescent="0.35">
      <c r="B2" s="185"/>
      <c r="C2" s="185"/>
      <c r="D2" s="185"/>
      <c r="E2" s="16"/>
      <c r="F2" s="16"/>
      <c r="G2" s="16"/>
    </row>
    <row r="3" spans="2:14" ht="15" customHeight="1" x14ac:dyDescent="0.35">
      <c r="B3" s="1665"/>
      <c r="C3" s="1665"/>
      <c r="D3" s="1665"/>
      <c r="E3" s="1665"/>
      <c r="F3" s="1665"/>
      <c r="G3" s="305"/>
    </row>
    <row r="4" spans="2:14" x14ac:dyDescent="0.35">
      <c r="B4" s="186" t="s">
        <v>558</v>
      </c>
      <c r="C4" s="186"/>
      <c r="D4" s="186"/>
      <c r="E4" s="198"/>
      <c r="F4" s="198"/>
      <c r="G4" s="198"/>
    </row>
    <row r="5" spans="2:14" x14ac:dyDescent="0.35">
      <c r="B5" s="186"/>
      <c r="C5" s="186"/>
      <c r="D5" s="186"/>
      <c r="E5" s="198"/>
      <c r="F5" s="198"/>
      <c r="G5" s="198"/>
    </row>
    <row r="6" spans="2:14" x14ac:dyDescent="0.35">
      <c r="B6" s="1653" t="s">
        <v>686</v>
      </c>
      <c r="C6" s="1653"/>
      <c r="D6" s="1653"/>
      <c r="E6" s="1653"/>
      <c r="F6" s="1653"/>
      <c r="G6" s="1653"/>
      <c r="H6" s="1653"/>
      <c r="I6" s="1653"/>
      <c r="J6" s="1653"/>
      <c r="K6" s="1653"/>
      <c r="L6" s="1653"/>
      <c r="M6" s="1653"/>
      <c r="N6" s="1653"/>
    </row>
    <row r="7" spans="2:14" x14ac:dyDescent="0.35"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</row>
    <row r="8" spans="2:14" ht="15" thickBot="1" x14ac:dyDescent="0.4">
      <c r="B8" s="629"/>
      <c r="C8" s="629"/>
      <c r="D8" s="629"/>
      <c r="E8" s="629"/>
      <c r="F8" s="629"/>
      <c r="G8" s="629"/>
      <c r="H8" s="629"/>
      <c r="I8" s="126"/>
    </row>
    <row r="9" spans="2:14" ht="15.75" customHeight="1" x14ac:dyDescent="0.35">
      <c r="B9" s="645" t="s">
        <v>245</v>
      </c>
      <c r="C9" s="663" t="s">
        <v>221</v>
      </c>
      <c r="D9" s="1756" t="s">
        <v>258</v>
      </c>
      <c r="E9" s="1756"/>
      <c r="F9" s="1756"/>
      <c r="G9" s="1756"/>
      <c r="H9" s="1757"/>
      <c r="I9" s="645" t="s">
        <v>253</v>
      </c>
      <c r="J9" s="646" t="s">
        <v>221</v>
      </c>
      <c r="K9" s="1756"/>
      <c r="L9" s="1756"/>
      <c r="M9" s="1756"/>
      <c r="N9" s="1758"/>
    </row>
    <row r="10" spans="2:14" ht="15.75" customHeight="1" x14ac:dyDescent="0.35">
      <c r="B10" s="647"/>
      <c r="C10" s="664"/>
      <c r="D10" s="665"/>
      <c r="E10" s="665"/>
      <c r="F10" s="665"/>
      <c r="G10" s="665"/>
      <c r="H10" s="383"/>
      <c r="I10" s="647"/>
      <c r="J10" s="648"/>
      <c r="K10" s="665"/>
      <c r="L10" s="665"/>
      <c r="M10" s="666"/>
      <c r="N10" s="667"/>
    </row>
    <row r="11" spans="2:14" ht="28.5" thickBot="1" x14ac:dyDescent="0.4">
      <c r="B11" s="647" t="s">
        <v>246</v>
      </c>
      <c r="C11" s="664" t="s">
        <v>222</v>
      </c>
      <c r="D11" s="215" t="s">
        <v>326</v>
      </c>
      <c r="E11" s="215" t="s">
        <v>557</v>
      </c>
      <c r="F11" s="215" t="s">
        <v>556</v>
      </c>
      <c r="G11" s="215" t="s">
        <v>327</v>
      </c>
      <c r="H11" s="658" t="s">
        <v>8</v>
      </c>
      <c r="I11" s="647" t="s">
        <v>254</v>
      </c>
      <c r="J11" s="648" t="s">
        <v>222</v>
      </c>
      <c r="K11" s="215" t="s">
        <v>255</v>
      </c>
      <c r="L11" s="215" t="s">
        <v>328</v>
      </c>
      <c r="M11" s="469" t="s">
        <v>251</v>
      </c>
      <c r="N11" s="216" t="s">
        <v>8</v>
      </c>
    </row>
    <row r="12" spans="2:14" ht="30" customHeight="1" thickBot="1" x14ac:dyDescent="0.4">
      <c r="B12" s="649"/>
      <c r="C12" s="668"/>
      <c r="D12" s="341" t="s">
        <v>114</v>
      </c>
      <c r="E12" s="341" t="s">
        <v>115</v>
      </c>
      <c r="F12" s="341" t="s">
        <v>116</v>
      </c>
      <c r="G12" s="341" t="s">
        <v>117</v>
      </c>
      <c r="H12" s="659" t="s">
        <v>252</v>
      </c>
      <c r="I12" s="649"/>
      <c r="J12" s="668"/>
      <c r="K12" s="217" t="s">
        <v>256</v>
      </c>
      <c r="L12" s="217" t="s">
        <v>284</v>
      </c>
      <c r="M12" s="470" t="s">
        <v>134</v>
      </c>
      <c r="N12" s="652" t="s">
        <v>329</v>
      </c>
    </row>
    <row r="13" spans="2:14" x14ac:dyDescent="0.35">
      <c r="B13" s="137" t="s">
        <v>58</v>
      </c>
      <c r="D13" s="471">
        <v>0</v>
      </c>
      <c r="E13" s="471">
        <v>0</v>
      </c>
      <c r="F13" s="471"/>
      <c r="G13" s="471">
        <v>0</v>
      </c>
      <c r="H13" s="660">
        <f>D13+E13+F13+G13</f>
        <v>0</v>
      </c>
      <c r="I13" s="137" t="s">
        <v>58</v>
      </c>
      <c r="J13" s="585"/>
      <c r="K13" s="725">
        <v>0</v>
      </c>
      <c r="L13" s="725">
        <v>0</v>
      </c>
      <c r="M13" s="471">
        <f>'Mod. 12a'!L14</f>
        <v>0</v>
      </c>
      <c r="N13" s="343">
        <f>+K13+L13+M13</f>
        <v>0</v>
      </c>
    </row>
    <row r="14" spans="2:14" x14ac:dyDescent="0.35">
      <c r="B14" s="137" t="s">
        <v>59</v>
      </c>
      <c r="C14" s="950"/>
      <c r="D14" s="471">
        <f>319622+1650+24300</f>
        <v>345572</v>
      </c>
      <c r="E14" s="471">
        <f>443098-289370</f>
        <v>153728</v>
      </c>
      <c r="F14" s="471">
        <v>29304</v>
      </c>
      <c r="G14" s="471">
        <v>0</v>
      </c>
      <c r="H14" s="660">
        <f>D14+E14+F14+G14</f>
        <v>528604</v>
      </c>
      <c r="I14" s="137" t="s">
        <v>59</v>
      </c>
      <c r="J14" s="585"/>
      <c r="K14" s="725">
        <v>0</v>
      </c>
      <c r="L14" s="725">
        <v>0</v>
      </c>
      <c r="M14" s="471">
        <f>'Mod. 12a'!L15</f>
        <v>0</v>
      </c>
      <c r="N14" s="343">
        <f t="shared" ref="N14:N24" si="0">+K14+L14+M14</f>
        <v>0</v>
      </c>
    </row>
    <row r="15" spans="2:14" x14ac:dyDescent="0.35">
      <c r="B15" s="137" t="s">
        <v>60</v>
      </c>
      <c r="C15" s="950"/>
      <c r="D15" s="471">
        <v>376462</v>
      </c>
      <c r="E15" s="471">
        <v>174236</v>
      </c>
      <c r="F15" s="471">
        <f>29304</f>
        <v>29304</v>
      </c>
      <c r="G15" s="471">
        <v>0</v>
      </c>
      <c r="H15" s="660">
        <f t="shared" ref="H15:H24" si="1">D15+E15+F15+G15</f>
        <v>580002</v>
      </c>
      <c r="I15" s="137" t="s">
        <v>60</v>
      </c>
      <c r="J15" s="585"/>
      <c r="K15" s="725">
        <v>0</v>
      </c>
      <c r="L15" s="725">
        <v>0</v>
      </c>
      <c r="M15" s="471">
        <f>'Mod. 12a'!L16</f>
        <v>0</v>
      </c>
      <c r="N15" s="343">
        <f t="shared" si="0"/>
        <v>0</v>
      </c>
    </row>
    <row r="16" spans="2:14" x14ac:dyDescent="0.35">
      <c r="B16" s="137" t="s">
        <v>61</v>
      </c>
      <c r="D16" s="471">
        <v>359063</v>
      </c>
      <c r="E16" s="471">
        <f>502210-327974</f>
        <v>174236</v>
      </c>
      <c r="F16" s="471">
        <v>29304</v>
      </c>
      <c r="G16" s="471">
        <v>0</v>
      </c>
      <c r="H16" s="660">
        <f t="shared" si="1"/>
        <v>562603</v>
      </c>
      <c r="I16" s="137" t="s">
        <v>61</v>
      </c>
      <c r="J16" s="585"/>
      <c r="K16" s="725">
        <v>0</v>
      </c>
      <c r="L16" s="725">
        <v>0</v>
      </c>
      <c r="M16" s="471">
        <f>'Mod. 12a'!L17</f>
        <v>0</v>
      </c>
      <c r="N16" s="343">
        <f t="shared" si="0"/>
        <v>0</v>
      </c>
    </row>
    <row r="17" spans="2:18" x14ac:dyDescent="0.35">
      <c r="B17" s="137" t="s">
        <v>62</v>
      </c>
      <c r="D17" s="471">
        <v>359141</v>
      </c>
      <c r="E17" s="471">
        <v>174236</v>
      </c>
      <c r="F17" s="471">
        <v>29304</v>
      </c>
      <c r="G17" s="471">
        <v>0</v>
      </c>
      <c r="H17" s="660">
        <f t="shared" si="1"/>
        <v>562681</v>
      </c>
      <c r="I17" s="137" t="s">
        <v>62</v>
      </c>
      <c r="J17" s="585"/>
      <c r="K17" s="725">
        <v>0</v>
      </c>
      <c r="L17" s="725">
        <v>0</v>
      </c>
      <c r="M17" s="471">
        <f>'Mod. 12a'!L18</f>
        <v>0</v>
      </c>
      <c r="N17" s="343">
        <f t="shared" si="0"/>
        <v>0</v>
      </c>
    </row>
    <row r="18" spans="2:18" x14ac:dyDescent="0.35">
      <c r="B18" s="137" t="s">
        <v>63</v>
      </c>
      <c r="D18" s="471">
        <v>357963</v>
      </c>
      <c r="E18" s="471">
        <v>174236</v>
      </c>
      <c r="F18" s="471">
        <v>29304</v>
      </c>
      <c r="G18" s="471">
        <v>0</v>
      </c>
      <c r="H18" s="660">
        <f t="shared" si="1"/>
        <v>561503</v>
      </c>
      <c r="I18" s="137" t="s">
        <v>63</v>
      </c>
      <c r="J18" s="585"/>
      <c r="K18" s="725">
        <v>0</v>
      </c>
      <c r="L18" s="725">
        <v>0</v>
      </c>
      <c r="M18" s="471">
        <f>'Mod. 12a'!L19</f>
        <v>0</v>
      </c>
      <c r="N18" s="343">
        <f t="shared" si="0"/>
        <v>0</v>
      </c>
    </row>
    <row r="19" spans="2:18" x14ac:dyDescent="0.35">
      <c r="B19" s="137" t="s">
        <v>64</v>
      </c>
      <c r="D19" s="471">
        <v>362089</v>
      </c>
      <c r="E19" s="471">
        <v>174236</v>
      </c>
      <c r="F19" s="471">
        <v>29304</v>
      </c>
      <c r="G19" s="471">
        <v>0</v>
      </c>
      <c r="H19" s="660">
        <f t="shared" si="1"/>
        <v>565629</v>
      </c>
      <c r="I19" s="137" t="s">
        <v>64</v>
      </c>
      <c r="J19" s="585"/>
      <c r="K19" s="725">
        <v>0</v>
      </c>
      <c r="L19" s="725">
        <v>0</v>
      </c>
      <c r="M19" s="471">
        <f>'Mod. 12a'!L20</f>
        <v>0</v>
      </c>
      <c r="N19" s="343">
        <f t="shared" si="0"/>
        <v>0</v>
      </c>
    </row>
    <row r="20" spans="2:18" x14ac:dyDescent="0.35">
      <c r="B20" s="137" t="s">
        <v>65</v>
      </c>
      <c r="D20" s="471">
        <v>366215</v>
      </c>
      <c r="E20" s="471">
        <v>174236</v>
      </c>
      <c r="F20" s="471">
        <v>29304</v>
      </c>
      <c r="G20" s="471">
        <v>0</v>
      </c>
      <c r="H20" s="660">
        <f t="shared" si="1"/>
        <v>569755</v>
      </c>
      <c r="I20" s="963" t="s">
        <v>65</v>
      </c>
      <c r="J20" s="585"/>
      <c r="K20" s="725">
        <v>0</v>
      </c>
      <c r="L20" s="725">
        <v>0</v>
      </c>
      <c r="M20" s="471">
        <f>'Mod. 12a'!L21</f>
        <v>0</v>
      </c>
      <c r="N20" s="343">
        <f t="shared" si="0"/>
        <v>0</v>
      </c>
    </row>
    <row r="21" spans="2:18" x14ac:dyDescent="0.35">
      <c r="B21" s="137" t="s">
        <v>66</v>
      </c>
      <c r="D21" s="471">
        <v>366349</v>
      </c>
      <c r="E21" s="471">
        <v>175870</v>
      </c>
      <c r="F21" s="471">
        <v>29304</v>
      </c>
      <c r="G21" s="471">
        <v>0</v>
      </c>
      <c r="H21" s="660">
        <f t="shared" si="1"/>
        <v>571523</v>
      </c>
      <c r="I21" s="963" t="s">
        <v>66</v>
      </c>
      <c r="J21" s="585"/>
      <c r="K21" s="725">
        <v>0</v>
      </c>
      <c r="L21" s="725">
        <v>0</v>
      </c>
      <c r="M21" s="471">
        <f>'Mod. 12a'!L22</f>
        <v>0</v>
      </c>
      <c r="N21" s="343">
        <f t="shared" si="0"/>
        <v>0</v>
      </c>
    </row>
    <row r="22" spans="2:18" x14ac:dyDescent="0.35">
      <c r="B22" s="137" t="s">
        <v>67</v>
      </c>
      <c r="D22" s="471">
        <v>364107</v>
      </c>
      <c r="E22" s="471">
        <v>175053</v>
      </c>
      <c r="F22" s="471">
        <v>29304</v>
      </c>
      <c r="G22" s="471">
        <v>0</v>
      </c>
      <c r="H22" s="660">
        <f t="shared" si="1"/>
        <v>568464</v>
      </c>
      <c r="I22" s="137" t="s">
        <v>67</v>
      </c>
      <c r="J22" s="585"/>
      <c r="K22" s="725">
        <v>0</v>
      </c>
      <c r="L22" s="725">
        <v>0</v>
      </c>
      <c r="M22" s="471">
        <f>'Mod. 12a'!L23</f>
        <v>0</v>
      </c>
      <c r="N22" s="343">
        <f t="shared" si="0"/>
        <v>0</v>
      </c>
    </row>
    <row r="23" spans="2:18" x14ac:dyDescent="0.35">
      <c r="B23" s="137" t="s">
        <v>68</v>
      </c>
      <c r="D23" s="471">
        <v>364107</v>
      </c>
      <c r="E23" s="471">
        <v>175053</v>
      </c>
      <c r="F23" s="471">
        <v>29304</v>
      </c>
      <c r="G23" s="471">
        <v>0</v>
      </c>
      <c r="H23" s="660">
        <f t="shared" si="1"/>
        <v>568464</v>
      </c>
      <c r="I23" s="963" t="s">
        <v>68</v>
      </c>
      <c r="J23" s="585"/>
      <c r="K23" s="725">
        <v>0</v>
      </c>
      <c r="L23" s="725">
        <v>0</v>
      </c>
      <c r="M23" s="471">
        <f>'Mod. 12a'!L24</f>
        <v>0</v>
      </c>
      <c r="N23" s="343">
        <f t="shared" si="0"/>
        <v>0</v>
      </c>
    </row>
    <row r="24" spans="2:18" ht="15" thickBot="1" x14ac:dyDescent="0.4">
      <c r="B24" s="137" t="s">
        <v>69</v>
      </c>
      <c r="D24" s="471">
        <f>364107+365081</f>
        <v>729188</v>
      </c>
      <c r="E24" s="471">
        <f>175053+175804</f>
        <v>350857</v>
      </c>
      <c r="F24" s="471">
        <f>29304+29304</f>
        <v>58608</v>
      </c>
      <c r="G24" s="471">
        <v>0</v>
      </c>
      <c r="H24" s="660">
        <f t="shared" si="1"/>
        <v>1138653</v>
      </c>
      <c r="I24" s="963" t="s">
        <v>69</v>
      </c>
      <c r="J24" s="587"/>
      <c r="K24" s="725">
        <v>0</v>
      </c>
      <c r="L24" s="725">
        <v>0</v>
      </c>
      <c r="M24" s="471">
        <f>'Mod. 12a'!L25</f>
        <v>0</v>
      </c>
      <c r="N24" s="343">
        <f t="shared" si="0"/>
        <v>0</v>
      </c>
    </row>
    <row r="25" spans="2:18" ht="15" thickBot="1" x14ac:dyDescent="0.4">
      <c r="B25" s="669" t="s">
        <v>46</v>
      </c>
      <c r="C25" s="670"/>
      <c r="D25" s="671">
        <f>SUM(D13:D24)</f>
        <v>4350256</v>
      </c>
      <c r="E25" s="671">
        <f>SUM(E13:E24)</f>
        <v>2075977</v>
      </c>
      <c r="F25" s="671">
        <f>SUM(F13:F24)</f>
        <v>351648</v>
      </c>
      <c r="G25" s="671">
        <f>SUM(G13:G24)</f>
        <v>0</v>
      </c>
      <c r="H25" s="674">
        <f>SUM(H13:H24)</f>
        <v>6777881</v>
      </c>
      <c r="I25" s="669" t="s">
        <v>46</v>
      </c>
      <c r="J25" s="672"/>
      <c r="K25" s="671">
        <f t="shared" ref="K25:N25" si="2">SUM(K13:K24)</f>
        <v>0</v>
      </c>
      <c r="L25" s="671">
        <f t="shared" si="2"/>
        <v>0</v>
      </c>
      <c r="M25" s="671">
        <f t="shared" si="2"/>
        <v>0</v>
      </c>
      <c r="N25" s="673">
        <f t="shared" si="2"/>
        <v>0</v>
      </c>
    </row>
    <row r="26" spans="2:18" x14ac:dyDescent="0.35">
      <c r="B26" s="1244"/>
      <c r="C26" s="1244"/>
      <c r="D26" s="1385">
        <f>'Mod. 12a'!C26</f>
        <v>4325952</v>
      </c>
      <c r="E26" s="1385">
        <f>'Mod. 12a'!D26</f>
        <v>2075965</v>
      </c>
      <c r="F26" s="1460">
        <f>'Mod. 12a'!E26</f>
        <v>351648</v>
      </c>
      <c r="G26" s="1460">
        <f>'Mod. 12a'!F26</f>
        <v>0</v>
      </c>
      <c r="H26" s="1460">
        <f>'Mod. 12a'!G26</f>
        <v>6753565</v>
      </c>
      <c r="I26" s="1383"/>
      <c r="J26" s="1383"/>
      <c r="K26" s="1385">
        <f>'Mod. 12a'!J26</f>
        <v>0</v>
      </c>
      <c r="L26" s="1385">
        <f>'Mod. 12a'!K26</f>
        <v>0</v>
      </c>
      <c r="M26" s="1385">
        <f>'Mod. 12a'!L26</f>
        <v>0</v>
      </c>
      <c r="N26" s="1384">
        <f>'Mod. 12a'!M26</f>
        <v>0</v>
      </c>
      <c r="O26" s="420"/>
      <c r="P26" s="420"/>
      <c r="Q26" s="420"/>
      <c r="R26" s="420"/>
    </row>
    <row r="27" spans="2:18" ht="15.5" x14ac:dyDescent="0.35">
      <c r="B27" s="1260" t="s">
        <v>661</v>
      </c>
      <c r="C27" s="1244"/>
      <c r="D27" s="1386">
        <f>D25-D26</f>
        <v>24304</v>
      </c>
      <c r="E27" s="1385">
        <f>E25-E26</f>
        <v>12</v>
      </c>
      <c r="F27" s="1385">
        <f>F25-F26</f>
        <v>0</v>
      </c>
      <c r="G27" s="1385">
        <f>G25-G26</f>
        <v>0</v>
      </c>
      <c r="H27" s="1461">
        <f>H25-H26</f>
        <v>24316</v>
      </c>
      <c r="I27" s="1383"/>
      <c r="J27" s="1383"/>
      <c r="K27" s="1385">
        <f t="shared" ref="K27:M27" si="3">K25-K26</f>
        <v>0</v>
      </c>
      <c r="L27" s="1385">
        <f t="shared" si="3"/>
        <v>0</v>
      </c>
      <c r="M27" s="1385">
        <f t="shared" si="3"/>
        <v>0</v>
      </c>
      <c r="N27" s="1384">
        <f>N26-N25</f>
        <v>0</v>
      </c>
      <c r="O27" s="420"/>
      <c r="P27" s="420"/>
      <c r="Q27" s="420"/>
      <c r="R27" s="420"/>
    </row>
    <row r="28" spans="2:18" ht="16.5" customHeight="1" x14ac:dyDescent="0.45">
      <c r="B28" s="1259" t="s">
        <v>801</v>
      </c>
      <c r="C28" s="1258"/>
      <c r="D28" s="1320"/>
      <c r="E28" s="1257"/>
      <c r="F28" s="1382"/>
      <c r="G28" s="1762"/>
      <c r="H28" s="1762"/>
      <c r="I28" s="1387"/>
      <c r="J28" s="1388"/>
      <c r="K28" s="1464"/>
      <c r="L28" s="1462"/>
      <c r="M28" s="1464"/>
      <c r="N28" s="1376"/>
      <c r="O28" s="420"/>
    </row>
    <row r="29" spans="2:18" ht="16.5" customHeight="1" x14ac:dyDescent="0.35">
      <c r="B29" s="468"/>
      <c r="C29" s="1258"/>
      <c r="D29" s="1246"/>
      <c r="E29" s="1257"/>
      <c r="F29" s="1382"/>
      <c r="G29" s="1387"/>
      <c r="H29" s="1387"/>
      <c r="I29" s="1387"/>
      <c r="J29" s="1388"/>
      <c r="K29" s="1388"/>
      <c r="L29" s="1376"/>
      <c r="M29" s="1388"/>
      <c r="N29" s="1376"/>
      <c r="O29" s="420"/>
    </row>
    <row r="30" spans="2:18" x14ac:dyDescent="0.35">
      <c r="B30" s="468"/>
      <c r="C30" s="1247"/>
      <c r="D30" s="1248"/>
      <c r="E30" s="1257"/>
      <c r="F30" s="1377"/>
      <c r="G30" s="1374"/>
      <c r="H30" s="1389"/>
      <c r="I30" s="1374"/>
      <c r="J30" s="1376"/>
      <c r="K30" s="1376"/>
      <c r="L30" s="1376"/>
      <c r="M30" s="1760"/>
      <c r="N30" s="1760"/>
      <c r="O30" s="420"/>
    </row>
    <row r="31" spans="2:18" ht="15" x14ac:dyDescent="0.35">
      <c r="B31" s="468" t="s">
        <v>685</v>
      </c>
      <c r="C31" s="1247"/>
      <c r="D31" s="1248"/>
      <c r="E31" s="1257">
        <v>-12</v>
      </c>
      <c r="F31" s="1247"/>
      <c r="G31" s="1252"/>
      <c r="H31" s="1249"/>
      <c r="I31" s="1247"/>
      <c r="J31" s="420"/>
      <c r="K31" s="420"/>
      <c r="L31" s="420"/>
      <c r="M31" s="1761" t="s">
        <v>632</v>
      </c>
      <c r="N31" s="1761"/>
      <c r="O31" s="420"/>
    </row>
    <row r="32" spans="2:18" x14ac:dyDescent="0.35">
      <c r="B32" s="1376" t="s">
        <v>858</v>
      </c>
      <c r="C32" s="1374"/>
      <c r="D32" s="1463"/>
      <c r="E32" s="1382">
        <v>-4</v>
      </c>
      <c r="F32" s="1247"/>
      <c r="G32" s="1252"/>
      <c r="H32" s="1249"/>
      <c r="I32" s="1247"/>
      <c r="J32" s="420"/>
      <c r="K32" s="420"/>
      <c r="L32" s="420"/>
      <c r="M32" s="1407"/>
      <c r="N32" s="1407"/>
      <c r="O32" s="420"/>
    </row>
    <row r="33" spans="2:15" x14ac:dyDescent="0.35">
      <c r="B33" s="468" t="s">
        <v>800</v>
      </c>
      <c r="C33" s="1258"/>
      <c r="D33" s="1246"/>
      <c r="E33" s="1257">
        <v>-24300</v>
      </c>
      <c r="F33" s="1247"/>
      <c r="G33" s="1252"/>
      <c r="H33" s="1249"/>
      <c r="I33" s="1247"/>
      <c r="J33" s="420"/>
      <c r="K33" s="420"/>
      <c r="L33" s="420"/>
      <c r="M33" s="1310"/>
      <c r="N33" s="1310"/>
      <c r="O33" s="420"/>
    </row>
    <row r="34" spans="2:15" x14ac:dyDescent="0.35">
      <c r="B34" s="1245"/>
      <c r="C34" s="1247"/>
      <c r="D34" s="1247"/>
      <c r="E34" s="948">
        <f>SUM(E29:E33)</f>
        <v>-24316</v>
      </c>
      <c r="F34" s="1247"/>
      <c r="G34" s="1252"/>
      <c r="H34" s="1250"/>
      <c r="I34" s="1251"/>
      <c r="J34" s="420"/>
      <c r="K34" s="420"/>
      <c r="L34" s="420"/>
      <c r="M34" s="1759"/>
      <c r="N34" s="1759"/>
      <c r="O34" s="420"/>
    </row>
    <row r="35" spans="2:15" x14ac:dyDescent="0.35">
      <c r="C35" s="1247"/>
      <c r="D35" s="1247"/>
      <c r="E35" s="1252">
        <f>E34+H27</f>
        <v>0</v>
      </c>
      <c r="F35" s="1247"/>
      <c r="G35" s="1252"/>
      <c r="H35" s="1247"/>
      <c r="I35" s="1251"/>
      <c r="J35" s="420"/>
      <c r="K35" s="420"/>
      <c r="L35" s="420"/>
      <c r="M35" s="1759" t="s">
        <v>38</v>
      </c>
      <c r="N35" s="1759"/>
      <c r="O35" s="420"/>
    </row>
    <row r="36" spans="2:15" x14ac:dyDescent="0.35">
      <c r="B36" s="955"/>
      <c r="C36" s="51"/>
      <c r="D36" s="51"/>
      <c r="E36" s="51"/>
      <c r="F36" s="85"/>
      <c r="G36" s="85"/>
      <c r="H36" s="126"/>
      <c r="I36" s="8"/>
    </row>
    <row r="37" spans="2:15" x14ac:dyDescent="0.35">
      <c r="B37" s="1258" t="s">
        <v>859</v>
      </c>
      <c r="C37" s="464"/>
      <c r="D37" s="464"/>
      <c r="E37" s="464"/>
      <c r="F37" s="72"/>
      <c r="G37" s="72"/>
      <c r="H37" s="126"/>
      <c r="I37" s="126"/>
    </row>
    <row r="38" spans="2:15" x14ac:dyDescent="0.35">
      <c r="B38" s="956"/>
      <c r="C38" s="974"/>
      <c r="D38" s="464"/>
      <c r="E38" s="464"/>
      <c r="F38" s="72"/>
      <c r="G38" s="72"/>
      <c r="H38" s="126"/>
      <c r="I38" s="126"/>
    </row>
    <row r="39" spans="2:15" x14ac:dyDescent="0.35">
      <c r="B39" s="959"/>
      <c r="C39" s="72"/>
      <c r="D39" s="72"/>
      <c r="E39" s="87"/>
      <c r="F39" s="87"/>
      <c r="G39" s="87"/>
      <c r="H39" s="126"/>
      <c r="I39" s="126"/>
    </row>
    <row r="40" spans="2:15" x14ac:dyDescent="0.35">
      <c r="B40" s="847"/>
    </row>
  </sheetData>
  <sheetProtection algorithmName="SHA-512" hashValue="o5ycODRBrp/vUY+wYO0dNdAxicQrZViRrPnBOM70TvoO+cGUhubyUldR5g+4vtntEWk4DiD76zSRKkmbhonAMw==" saltValue="/HkVAU6iTnsY1AsZ6XkDtA==" spinCount="100000" sheet="1" objects="1" scenarios="1" selectLockedCells="1" selectUnlockedCells="1"/>
  <mergeCells count="9">
    <mergeCell ref="M35:N35"/>
    <mergeCell ref="M30:N30"/>
    <mergeCell ref="M31:N31"/>
    <mergeCell ref="M34:N34"/>
    <mergeCell ref="B3:F3"/>
    <mergeCell ref="B6:N6"/>
    <mergeCell ref="D9:H9"/>
    <mergeCell ref="K9:N9"/>
    <mergeCell ref="G28:H2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9" orientation="landscape" horizontalDpi="300" verticalDpi="3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5"/>
  <sheetViews>
    <sheetView workbookViewId="0">
      <selection activeCell="E12" sqref="E12"/>
    </sheetView>
  </sheetViews>
  <sheetFormatPr defaultRowHeight="14.5" x14ac:dyDescent="0.35"/>
  <cols>
    <col min="1" max="1" width="24.54296875" customWidth="1"/>
    <col min="2" max="2" width="28.81640625" customWidth="1"/>
    <col min="3" max="3" width="28.81640625" bestFit="1" customWidth="1"/>
    <col min="4" max="4" width="11.81640625" bestFit="1" customWidth="1"/>
  </cols>
  <sheetData>
    <row r="1" spans="1:4" x14ac:dyDescent="0.35">
      <c r="A1" s="185" t="s">
        <v>702</v>
      </c>
      <c r="B1" s="185"/>
      <c r="C1" s="906"/>
    </row>
    <row r="2" spans="1:4" x14ac:dyDescent="0.35">
      <c r="A2" s="185"/>
      <c r="B2" s="185"/>
      <c r="C2" s="906"/>
    </row>
    <row r="3" spans="1:4" x14ac:dyDescent="0.35">
      <c r="A3" s="185"/>
      <c r="B3" s="185"/>
      <c r="C3" s="906"/>
    </row>
    <row r="4" spans="1:4" x14ac:dyDescent="0.35">
      <c r="A4" s="1665"/>
      <c r="B4" s="1665"/>
      <c r="C4" s="78"/>
    </row>
    <row r="5" spans="1:4" x14ac:dyDescent="0.35">
      <c r="A5" s="186" t="s">
        <v>558</v>
      </c>
      <c r="B5" s="186"/>
      <c r="C5" s="906"/>
    </row>
    <row r="6" spans="1:4" x14ac:dyDescent="0.35">
      <c r="A6" s="186"/>
      <c r="B6" s="186"/>
      <c r="C6" s="906"/>
    </row>
    <row r="7" spans="1:4" x14ac:dyDescent="0.35">
      <c r="A7" s="186"/>
      <c r="B7" s="186"/>
      <c r="C7" s="906"/>
    </row>
    <row r="8" spans="1:4" x14ac:dyDescent="0.35">
      <c r="A8" s="1653" t="s">
        <v>686</v>
      </c>
      <c r="B8" s="1653"/>
      <c r="C8" s="1653"/>
    </row>
    <row r="9" spans="1:4" x14ac:dyDescent="0.35">
      <c r="A9" s="902"/>
      <c r="B9" s="902"/>
      <c r="C9" s="902"/>
    </row>
    <row r="10" spans="1:4" x14ac:dyDescent="0.35">
      <c r="A10" s="902"/>
      <c r="B10" s="902"/>
      <c r="C10" s="902"/>
    </row>
    <row r="11" spans="1:4" ht="15" thickBot="1" x14ac:dyDescent="0.4">
      <c r="A11" s="604"/>
      <c r="B11" s="604"/>
      <c r="C11" s="604"/>
      <c r="D11" s="130"/>
    </row>
    <row r="12" spans="1:4" ht="28.5" thickBot="1" x14ac:dyDescent="0.4">
      <c r="A12" s="904" t="s">
        <v>259</v>
      </c>
      <c r="B12" s="1768" t="s">
        <v>260</v>
      </c>
      <c r="C12" s="1769"/>
      <c r="D12" s="201"/>
    </row>
    <row r="13" spans="1:4" x14ac:dyDescent="0.35">
      <c r="A13" s="1770"/>
      <c r="B13" s="1772"/>
      <c r="C13" s="1773"/>
      <c r="D13" s="201"/>
    </row>
    <row r="14" spans="1:4" ht="15" thickBot="1" x14ac:dyDescent="0.4">
      <c r="A14" s="1771"/>
      <c r="B14" s="1774"/>
      <c r="C14" s="1775"/>
      <c r="D14" s="201"/>
    </row>
    <row r="15" spans="1:4" x14ac:dyDescent="0.35">
      <c r="A15" s="143"/>
      <c r="B15" s="143"/>
      <c r="C15" s="143"/>
      <c r="D15" s="905"/>
    </row>
    <row r="16" spans="1:4" ht="15" thickBot="1" x14ac:dyDescent="0.4">
      <c r="A16" s="629"/>
      <c r="B16" s="629"/>
      <c r="C16" s="629"/>
      <c r="D16" s="905"/>
    </row>
    <row r="17" spans="1:4" x14ac:dyDescent="0.35">
      <c r="A17" s="1764" t="s">
        <v>224</v>
      </c>
      <c r="B17" s="1766" t="s">
        <v>354</v>
      </c>
      <c r="C17" s="1727" t="s">
        <v>261</v>
      </c>
      <c r="D17" s="905"/>
    </row>
    <row r="18" spans="1:4" ht="15" thickBot="1" x14ac:dyDescent="0.4">
      <c r="A18" s="1765"/>
      <c r="B18" s="1767"/>
      <c r="C18" s="1729"/>
      <c r="D18" s="905"/>
    </row>
    <row r="19" spans="1:4" x14ac:dyDescent="0.35">
      <c r="A19" s="137" t="s">
        <v>58</v>
      </c>
      <c r="C19" s="799">
        <v>0</v>
      </c>
      <c r="D19" s="905"/>
    </row>
    <row r="20" spans="1:4" x14ac:dyDescent="0.35">
      <c r="A20" s="137" t="s">
        <v>59</v>
      </c>
      <c r="C20" s="799">
        <f>Mod.13c!D28</f>
        <v>0</v>
      </c>
      <c r="D20" s="905"/>
    </row>
    <row r="21" spans="1:4" x14ac:dyDescent="0.35">
      <c r="A21" s="137" t="s">
        <v>60</v>
      </c>
      <c r="C21" s="799">
        <v>0</v>
      </c>
      <c r="D21" s="905"/>
    </row>
    <row r="22" spans="1:4" x14ac:dyDescent="0.35">
      <c r="A22" s="137" t="s">
        <v>61</v>
      </c>
      <c r="C22" s="799">
        <v>0</v>
      </c>
      <c r="D22" s="905"/>
    </row>
    <row r="23" spans="1:4" x14ac:dyDescent="0.35">
      <c r="A23" s="137" t="s">
        <v>62</v>
      </c>
      <c r="C23" s="799">
        <v>0</v>
      </c>
      <c r="D23" s="905"/>
    </row>
    <row r="24" spans="1:4" x14ac:dyDescent="0.35">
      <c r="A24" s="137" t="s">
        <v>63</v>
      </c>
      <c r="C24" s="799">
        <v>0</v>
      </c>
      <c r="D24" s="905"/>
    </row>
    <row r="25" spans="1:4" x14ac:dyDescent="0.35">
      <c r="A25" s="137" t="s">
        <v>64</v>
      </c>
      <c r="C25" s="799">
        <v>0</v>
      </c>
      <c r="D25" s="459"/>
    </row>
    <row r="26" spans="1:4" x14ac:dyDescent="0.35">
      <c r="A26" s="137" t="s">
        <v>65</v>
      </c>
      <c r="C26" s="799">
        <v>0</v>
      </c>
      <c r="D26" s="459"/>
    </row>
    <row r="27" spans="1:4" x14ac:dyDescent="0.35">
      <c r="A27" s="137" t="s">
        <v>66</v>
      </c>
      <c r="C27" s="799">
        <v>0</v>
      </c>
      <c r="D27" s="459"/>
    </row>
    <row r="28" spans="1:4" x14ac:dyDescent="0.35">
      <c r="A28" s="137" t="s">
        <v>67</v>
      </c>
      <c r="C28" s="799">
        <v>0</v>
      </c>
      <c r="D28" s="459"/>
    </row>
    <row r="29" spans="1:4" x14ac:dyDescent="0.35">
      <c r="A29" s="137" t="s">
        <v>68</v>
      </c>
      <c r="C29" s="799">
        <v>0</v>
      </c>
      <c r="D29" s="459"/>
    </row>
    <row r="30" spans="1:4" ht="15" thickBot="1" x14ac:dyDescent="0.4">
      <c r="A30" s="160" t="s">
        <v>69</v>
      </c>
      <c r="C30" s="799">
        <v>0</v>
      </c>
      <c r="D30" s="459"/>
    </row>
    <row r="31" spans="1:4" ht="15" thickBot="1" x14ac:dyDescent="0.4">
      <c r="A31" s="842" t="s">
        <v>8</v>
      </c>
      <c r="B31" s="916">
        <f>SUM(B19:B30)</f>
        <v>0</v>
      </c>
      <c r="C31" s="1020">
        <f>SUM(C19:C30)</f>
        <v>0</v>
      </c>
      <c r="D31" s="905"/>
    </row>
    <row r="39" spans="1:3" x14ac:dyDescent="0.35">
      <c r="A39" s="72" t="s">
        <v>855</v>
      </c>
      <c r="B39" s="905"/>
      <c r="C39" s="905"/>
    </row>
    <row r="40" spans="1:3" x14ac:dyDescent="0.35">
      <c r="B40" s="72"/>
    </row>
    <row r="41" spans="1:3" x14ac:dyDescent="0.35">
      <c r="B41" s="1533" t="s">
        <v>631</v>
      </c>
      <c r="C41" s="1533"/>
    </row>
    <row r="42" spans="1:3" x14ac:dyDescent="0.35">
      <c r="B42" s="938"/>
      <c r="C42" s="938"/>
    </row>
    <row r="43" spans="1:3" x14ac:dyDescent="0.35">
      <c r="B43" s="1763" t="s">
        <v>38</v>
      </c>
      <c r="C43" s="1763"/>
    </row>
    <row r="44" spans="1:3" x14ac:dyDescent="0.35">
      <c r="B44" s="1763"/>
      <c r="C44" s="1763"/>
    </row>
    <row r="45" spans="1:3" x14ac:dyDescent="0.35">
      <c r="B45" s="1763"/>
      <c r="C45" s="1763"/>
    </row>
  </sheetData>
  <sheetProtection algorithmName="SHA-512" hashValue="LRgZLOjB4n1/1mZjffP/mpip0/jRmHBiVP7iZom6m6dQ6r6wnRhSYmrm2Rbei6pTgCvDRU8wezAb38G/QwVHPw==" saltValue="qqjEsUGX+DrffLSWsGLquQ==" spinCount="100000" sheet="1" objects="1" scenarios="1" selectLockedCells="1" selectUnlockedCells="1"/>
  <mergeCells count="12">
    <mergeCell ref="A4:B4"/>
    <mergeCell ref="A8:C8"/>
    <mergeCell ref="B12:C12"/>
    <mergeCell ref="A13:A14"/>
    <mergeCell ref="B13:C14"/>
    <mergeCell ref="B41:C41"/>
    <mergeCell ref="B43:C43"/>
    <mergeCell ref="B44:C44"/>
    <mergeCell ref="B45:C45"/>
    <mergeCell ref="A17:A18"/>
    <mergeCell ref="B17:B18"/>
    <mergeCell ref="C17:C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8"/>
  <sheetViews>
    <sheetView showGridLines="0" workbookViewId="0">
      <selection activeCell="G12" sqref="G12"/>
    </sheetView>
  </sheetViews>
  <sheetFormatPr defaultRowHeight="14.5" x14ac:dyDescent="0.35"/>
  <cols>
    <col min="1" max="1" width="23.54296875" customWidth="1"/>
    <col min="2" max="2" width="22.1796875" customWidth="1"/>
    <col min="3" max="3" width="11.1796875" customWidth="1"/>
    <col min="4" max="4" width="27" customWidth="1"/>
    <col min="6" max="6" width="9.1796875" customWidth="1"/>
    <col min="8" max="8" width="9.1796875" customWidth="1"/>
  </cols>
  <sheetData>
    <row r="1" spans="1:5" ht="15" customHeight="1" x14ac:dyDescent="0.35">
      <c r="A1" s="185" t="s">
        <v>703</v>
      </c>
      <c r="B1" s="185"/>
      <c r="C1" s="210"/>
    </row>
    <row r="2" spans="1:5" ht="15" customHeight="1" x14ac:dyDescent="0.35">
      <c r="A2" s="185"/>
      <c r="B2" s="185"/>
      <c r="C2" s="453"/>
    </row>
    <row r="3" spans="1:5" ht="15" customHeight="1" x14ac:dyDescent="0.35">
      <c r="A3" s="185"/>
      <c r="B3" s="185"/>
      <c r="C3" s="628"/>
    </row>
    <row r="4" spans="1:5" ht="15" customHeight="1" x14ac:dyDescent="0.35">
      <c r="A4" s="1665"/>
      <c r="B4" s="1665"/>
      <c r="C4" s="78"/>
    </row>
    <row r="5" spans="1:5" x14ac:dyDescent="0.35">
      <c r="A5" s="186" t="s">
        <v>558</v>
      </c>
      <c r="B5" s="186"/>
      <c r="C5" s="210"/>
    </row>
    <row r="6" spans="1:5" x14ac:dyDescent="0.35">
      <c r="A6" s="186"/>
      <c r="B6" s="186"/>
      <c r="C6" s="453"/>
    </row>
    <row r="7" spans="1:5" x14ac:dyDescent="0.35">
      <c r="A7" s="186"/>
      <c r="B7" s="186"/>
      <c r="C7" s="210"/>
    </row>
    <row r="8" spans="1:5" x14ac:dyDescent="0.35">
      <c r="A8" s="1653" t="s">
        <v>686</v>
      </c>
      <c r="B8" s="1653"/>
      <c r="C8" s="1653"/>
      <c r="D8" s="1653"/>
    </row>
    <row r="9" spans="1:5" x14ac:dyDescent="0.35">
      <c r="A9" s="621"/>
      <c r="B9" s="621"/>
      <c r="C9" s="621"/>
      <c r="D9" s="621"/>
    </row>
    <row r="10" spans="1:5" x14ac:dyDescent="0.35">
      <c r="A10" s="447"/>
      <c r="B10" s="447"/>
      <c r="C10" s="447"/>
      <c r="D10" s="447"/>
    </row>
    <row r="11" spans="1:5" ht="15" thickBot="1" x14ac:dyDescent="0.4">
      <c r="A11" s="604"/>
      <c r="B11" s="604"/>
      <c r="C11" s="604"/>
      <c r="D11" s="604"/>
      <c r="E11" s="130"/>
    </row>
    <row r="12" spans="1:5" ht="34.5" customHeight="1" thickBot="1" x14ac:dyDescent="0.4">
      <c r="A12" s="1776" t="s">
        <v>259</v>
      </c>
      <c r="B12" s="1768"/>
      <c r="C12" s="1768"/>
      <c r="D12" s="1769"/>
      <c r="E12" s="201"/>
    </row>
    <row r="13" spans="1:5" x14ac:dyDescent="0.35">
      <c r="A13" s="1777"/>
      <c r="B13" s="1778"/>
      <c r="C13" s="686"/>
      <c r="D13" s="687"/>
      <c r="E13" s="201"/>
    </row>
    <row r="14" spans="1:5" ht="15" thickBot="1" x14ac:dyDescent="0.4">
      <c r="A14" s="1779"/>
      <c r="B14" s="1780"/>
      <c r="C14" s="688"/>
      <c r="D14" s="689"/>
      <c r="E14" s="201"/>
    </row>
    <row r="15" spans="1:5" s="214" customFormat="1" x14ac:dyDescent="0.35">
      <c r="A15" s="143"/>
      <c r="B15" s="143"/>
      <c r="C15" s="143"/>
      <c r="D15" s="143"/>
      <c r="E15" s="198"/>
    </row>
    <row r="16" spans="1:5" s="214" customFormat="1" ht="15" thickBot="1" x14ac:dyDescent="0.4">
      <c r="A16" s="629"/>
      <c r="B16" s="629"/>
      <c r="C16" s="629"/>
      <c r="D16" s="629"/>
      <c r="E16" s="198"/>
    </row>
    <row r="17" spans="1:5" ht="15.75" customHeight="1" x14ac:dyDescent="0.35">
      <c r="A17" s="679" t="s">
        <v>262</v>
      </c>
      <c r="B17" s="1766" t="s">
        <v>554</v>
      </c>
      <c r="C17" s="624" t="s">
        <v>262</v>
      </c>
      <c r="D17" s="1727" t="s">
        <v>555</v>
      </c>
      <c r="E17" s="627"/>
    </row>
    <row r="18" spans="1:5" ht="19.5" customHeight="1" thickBot="1" x14ac:dyDescent="0.4">
      <c r="A18" s="680" t="s">
        <v>263</v>
      </c>
      <c r="B18" s="1767"/>
      <c r="C18" s="625" t="s">
        <v>263</v>
      </c>
      <c r="D18" s="1729"/>
      <c r="E18" s="627"/>
    </row>
    <row r="19" spans="1:5" x14ac:dyDescent="0.35">
      <c r="A19" s="1049"/>
      <c r="B19" s="412"/>
      <c r="C19" s="594"/>
      <c r="D19" s="676">
        <f>B31</f>
        <v>0</v>
      </c>
      <c r="E19" s="627"/>
    </row>
    <row r="20" spans="1:5" x14ac:dyDescent="0.35">
      <c r="A20" s="681"/>
      <c r="B20" s="412"/>
      <c r="C20" s="594"/>
      <c r="D20" s="676"/>
      <c r="E20" s="627"/>
    </row>
    <row r="21" spans="1:5" x14ac:dyDescent="0.35">
      <c r="A21" s="681"/>
      <c r="B21" s="412"/>
      <c r="C21" s="594"/>
      <c r="D21" s="676"/>
      <c r="E21" s="627"/>
    </row>
    <row r="22" spans="1:5" x14ac:dyDescent="0.35">
      <c r="A22" s="681"/>
      <c r="B22" s="412"/>
      <c r="C22" s="594"/>
      <c r="D22" s="676"/>
      <c r="E22" s="627"/>
    </row>
    <row r="23" spans="1:5" x14ac:dyDescent="0.35">
      <c r="A23" s="681"/>
      <c r="B23" s="412"/>
      <c r="C23" s="594"/>
      <c r="D23" s="676"/>
      <c r="E23" s="627"/>
    </row>
    <row r="24" spans="1:5" x14ac:dyDescent="0.35">
      <c r="A24" s="681"/>
      <c r="B24" s="412"/>
      <c r="C24" s="594"/>
      <c r="D24" s="676"/>
      <c r="E24" s="627"/>
    </row>
    <row r="25" spans="1:5" x14ac:dyDescent="0.35">
      <c r="A25" s="681"/>
      <c r="B25" s="412"/>
      <c r="C25" s="594"/>
      <c r="D25" s="676"/>
      <c r="E25" s="627"/>
    </row>
    <row r="26" spans="1:5" x14ac:dyDescent="0.35">
      <c r="A26" s="681"/>
      <c r="B26" s="412"/>
      <c r="C26" s="594"/>
      <c r="D26" s="676"/>
      <c r="E26" s="627"/>
    </row>
    <row r="27" spans="1:5" x14ac:dyDescent="0.35">
      <c r="A27" s="681"/>
      <c r="B27" s="412"/>
      <c r="C27" s="594"/>
      <c r="D27" s="676"/>
      <c r="E27" s="627"/>
    </row>
    <row r="28" spans="1:5" x14ac:dyDescent="0.35">
      <c r="A28" s="681"/>
      <c r="B28" s="412"/>
      <c r="C28" s="594"/>
      <c r="D28" s="676"/>
      <c r="E28" s="627"/>
    </row>
    <row r="29" spans="1:5" x14ac:dyDescent="0.35">
      <c r="A29" s="681"/>
      <c r="B29" s="412"/>
      <c r="C29" s="594"/>
      <c r="D29" s="676"/>
      <c r="E29" s="627"/>
    </row>
    <row r="30" spans="1:5" ht="15" thickBot="1" x14ac:dyDescent="0.4">
      <c r="A30" s="682"/>
      <c r="B30" s="582"/>
      <c r="C30" s="675"/>
      <c r="D30" s="677"/>
      <c r="E30" s="627"/>
    </row>
    <row r="31" spans="1:5" ht="15" thickBot="1" x14ac:dyDescent="0.4">
      <c r="A31" s="600" t="s">
        <v>264</v>
      </c>
      <c r="B31" s="683">
        <f>SUM(B19:B30)</f>
        <v>0</v>
      </c>
      <c r="C31" s="684" t="s">
        <v>8</v>
      </c>
      <c r="D31" s="685">
        <f>SUM(D19:D30)</f>
        <v>0</v>
      </c>
      <c r="E31" s="627"/>
    </row>
    <row r="32" spans="1:5" x14ac:dyDescent="0.35">
      <c r="A32" s="622"/>
      <c r="B32" s="463"/>
      <c r="C32" s="678"/>
      <c r="D32" s="463"/>
      <c r="E32" s="451"/>
    </row>
    <row r="33" spans="1:5" x14ac:dyDescent="0.35">
      <c r="A33" s="1331"/>
      <c r="B33" s="463"/>
      <c r="C33" s="678"/>
      <c r="D33" s="463"/>
      <c r="E33" s="905"/>
    </row>
    <row r="34" spans="1:5" x14ac:dyDescent="0.35">
      <c r="A34" s="1331"/>
      <c r="B34" s="463"/>
      <c r="C34" s="678"/>
      <c r="D34" s="463"/>
      <c r="E34" s="905"/>
    </row>
    <row r="35" spans="1:5" x14ac:dyDescent="0.35">
      <c r="A35" s="1331"/>
      <c r="B35" s="463"/>
      <c r="C35" s="678"/>
      <c r="D35" s="463"/>
      <c r="E35" s="905"/>
    </row>
    <row r="36" spans="1:5" x14ac:dyDescent="0.35">
      <c r="A36" s="1331"/>
      <c r="B36" s="463"/>
      <c r="C36" s="678"/>
      <c r="D36" s="463"/>
      <c r="E36" s="905"/>
    </row>
    <row r="37" spans="1:5" x14ac:dyDescent="0.35">
      <c r="A37" s="943"/>
      <c r="B37" s="463"/>
      <c r="C37" s="678"/>
      <c r="D37" s="463"/>
      <c r="E37" s="905"/>
    </row>
    <row r="38" spans="1:5" x14ac:dyDescent="0.35">
      <c r="A38" s="622"/>
      <c r="B38" s="463"/>
      <c r="C38" s="678"/>
      <c r="D38" s="463"/>
      <c r="E38" s="627"/>
    </row>
    <row r="39" spans="1:5" x14ac:dyDescent="0.35">
      <c r="A39" s="451"/>
      <c r="B39" s="451"/>
      <c r="C39" s="1533" t="s">
        <v>629</v>
      </c>
      <c r="D39" s="1533"/>
      <c r="E39" s="16"/>
    </row>
    <row r="40" spans="1:5" ht="15" customHeight="1" x14ac:dyDescent="0.35">
      <c r="A40" s="72" t="s">
        <v>859</v>
      </c>
      <c r="B40" s="72"/>
      <c r="C40" s="942"/>
      <c r="D40" s="942"/>
    </row>
    <row r="41" spans="1:5" ht="15" customHeight="1" x14ac:dyDescent="0.35">
      <c r="A41" s="210"/>
      <c r="B41" s="210"/>
      <c r="C41" s="1763" t="s">
        <v>38</v>
      </c>
      <c r="D41" s="1763"/>
    </row>
    <row r="42" spans="1:5" ht="15" customHeight="1" x14ac:dyDescent="0.35">
      <c r="A42" s="210"/>
      <c r="B42" s="210"/>
      <c r="C42" s="1763"/>
      <c r="D42" s="1763"/>
    </row>
    <row r="43" spans="1:5" ht="15" customHeight="1" x14ac:dyDescent="0.35">
      <c r="A43" s="210"/>
      <c r="B43" s="210"/>
      <c r="C43" s="1763"/>
      <c r="D43" s="1763"/>
    </row>
    <row r="44" spans="1:5" ht="15" customHeight="1" x14ac:dyDescent="0.35">
      <c r="C44" s="71"/>
    </row>
    <row r="45" spans="1:5" ht="15" customHeight="1" x14ac:dyDescent="0.35"/>
    <row r="47" spans="1:5" ht="15" customHeight="1" x14ac:dyDescent="0.35">
      <c r="A47" s="435"/>
    </row>
    <row r="48" spans="1:5" x14ac:dyDescent="0.35">
      <c r="A48" s="462"/>
      <c r="B48" s="214"/>
      <c r="C48" s="214"/>
    </row>
  </sheetData>
  <sheetProtection algorithmName="SHA-512" hashValue="p7y0/o+6tfVzwMueaVRB/fBUNVPwXV2tW+DCK/+nlRmjedquAhWqI41chNw/hCS3215m15L2EyyS/ga1ZiIc4w==" saltValue="To/qpwuOKUps3JIIglKXTw==" spinCount="100000" sheet="1" objects="1" scenarios="1" selectLockedCells="1" selectUnlockedCells="1"/>
  <mergeCells count="12">
    <mergeCell ref="C39:D39"/>
    <mergeCell ref="C41:D41"/>
    <mergeCell ref="C42:D42"/>
    <mergeCell ref="C43:D43"/>
    <mergeCell ref="A4:B4"/>
    <mergeCell ref="A8:D8"/>
    <mergeCell ref="A12:B12"/>
    <mergeCell ref="C12:D12"/>
    <mergeCell ref="D17:D18"/>
    <mergeCell ref="B17:B18"/>
    <mergeCell ref="A13:B13"/>
    <mergeCell ref="A14:B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9"/>
  <sheetViews>
    <sheetView workbookViewId="0">
      <selection activeCell="L8" sqref="L8"/>
    </sheetView>
  </sheetViews>
  <sheetFormatPr defaultRowHeight="14.5" x14ac:dyDescent="0.35"/>
  <cols>
    <col min="1" max="1" width="30.81640625" customWidth="1"/>
    <col min="2" max="2" width="22.1796875" customWidth="1"/>
    <col min="3" max="3" width="8.54296875" customWidth="1"/>
    <col min="4" max="4" width="20.453125" customWidth="1"/>
  </cols>
  <sheetData>
    <row r="1" spans="1:4" x14ac:dyDescent="0.35">
      <c r="A1" s="185" t="s">
        <v>701</v>
      </c>
      <c r="B1" s="185"/>
      <c r="C1" s="1011"/>
    </row>
    <row r="2" spans="1:4" x14ac:dyDescent="0.35">
      <c r="A2" s="1665"/>
      <c r="B2" s="1665"/>
      <c r="C2" s="78"/>
    </row>
    <row r="3" spans="1:4" x14ac:dyDescent="0.35">
      <c r="A3" s="186" t="s">
        <v>558</v>
      </c>
      <c r="B3" s="186"/>
      <c r="C3" s="1011"/>
    </row>
    <row r="4" spans="1:4" x14ac:dyDescent="0.35">
      <c r="A4" s="186"/>
      <c r="B4" s="186"/>
      <c r="C4" s="1011"/>
    </row>
    <row r="5" spans="1:4" x14ac:dyDescent="0.35">
      <c r="A5" s="186"/>
      <c r="B5" s="186"/>
      <c r="C5" s="1011"/>
    </row>
    <row r="6" spans="1:4" x14ac:dyDescent="0.35">
      <c r="A6" s="1653" t="s">
        <v>686</v>
      </c>
      <c r="B6" s="1653"/>
      <c r="C6" s="1653"/>
      <c r="D6" s="1653"/>
    </row>
    <row r="7" spans="1:4" x14ac:dyDescent="0.35">
      <c r="A7" s="1004"/>
      <c r="B7" s="1004"/>
      <c r="C7" s="1004"/>
      <c r="D7" s="1004"/>
    </row>
    <row r="8" spans="1:4" x14ac:dyDescent="0.35">
      <c r="A8" s="1004"/>
      <c r="B8" s="1004"/>
      <c r="C8" s="1004"/>
      <c r="D8" s="1004"/>
    </row>
    <row r="9" spans="1:4" ht="15" thickBot="1" x14ac:dyDescent="0.4">
      <c r="A9" s="604"/>
      <c r="B9" s="604"/>
      <c r="C9" s="604"/>
      <c r="D9" s="604"/>
    </row>
    <row r="10" spans="1:4" ht="15" thickBot="1" x14ac:dyDescent="0.4">
      <c r="A10" s="1776" t="s">
        <v>259</v>
      </c>
      <c r="B10" s="1768"/>
      <c r="C10" s="1768"/>
      <c r="D10" s="1769"/>
    </row>
    <row r="11" spans="1:4" x14ac:dyDescent="0.35">
      <c r="A11" s="1777"/>
      <c r="B11" s="1778"/>
      <c r="C11" s="1009"/>
      <c r="D11" s="1010"/>
    </row>
    <row r="12" spans="1:4" ht="15" thickBot="1" x14ac:dyDescent="0.4">
      <c r="A12" s="1779"/>
      <c r="B12" s="1780"/>
      <c r="C12" s="688"/>
      <c r="D12" s="689"/>
    </row>
    <row r="13" spans="1:4" x14ac:dyDescent="0.35">
      <c r="A13" s="143"/>
      <c r="B13" s="143"/>
      <c r="C13" s="143"/>
      <c r="D13" s="143"/>
    </row>
    <row r="14" spans="1:4" ht="15" thickBot="1" x14ac:dyDescent="0.4">
      <c r="A14" s="629"/>
      <c r="B14" s="629"/>
      <c r="C14" s="629"/>
      <c r="D14" s="629"/>
    </row>
    <row r="15" spans="1:4" x14ac:dyDescent="0.35">
      <c r="A15" s="1007" t="s">
        <v>262</v>
      </c>
      <c r="B15" s="1766" t="s">
        <v>554</v>
      </c>
      <c r="C15" s="1005" t="s">
        <v>262</v>
      </c>
      <c r="D15" s="1727" t="s">
        <v>555</v>
      </c>
    </row>
    <row r="16" spans="1:4" ht="28.5" thickBot="1" x14ac:dyDescent="0.4">
      <c r="A16" s="1008" t="s">
        <v>263</v>
      </c>
      <c r="B16" s="1767"/>
      <c r="C16" s="1006" t="s">
        <v>263</v>
      </c>
      <c r="D16" s="1729"/>
    </row>
    <row r="17" spans="1:4" x14ac:dyDescent="0.35">
      <c r="A17" s="681"/>
      <c r="B17" s="412">
        <v>0</v>
      </c>
      <c r="C17" s="594"/>
      <c r="D17" s="676">
        <f>B28</f>
        <v>0</v>
      </c>
    </row>
    <row r="18" spans="1:4" x14ac:dyDescent="0.35">
      <c r="A18" s="681"/>
      <c r="B18" s="412">
        <v>0</v>
      </c>
      <c r="C18" s="594"/>
      <c r="D18" s="676">
        <v>0</v>
      </c>
    </row>
    <row r="19" spans="1:4" x14ac:dyDescent="0.35">
      <c r="A19" s="681"/>
      <c r="B19" s="412"/>
      <c r="C19" s="594"/>
      <c r="D19" s="676"/>
    </row>
    <row r="20" spans="1:4" x14ac:dyDescent="0.35">
      <c r="A20" s="681"/>
      <c r="B20" s="412"/>
      <c r="C20" s="594"/>
      <c r="D20" s="676"/>
    </row>
    <row r="21" spans="1:4" x14ac:dyDescent="0.35">
      <c r="A21" s="681"/>
      <c r="B21" s="412"/>
      <c r="C21" s="594"/>
      <c r="D21" s="676"/>
    </row>
    <row r="22" spans="1:4" x14ac:dyDescent="0.35">
      <c r="A22" s="681"/>
      <c r="B22" s="412"/>
      <c r="C22" s="594"/>
      <c r="D22" s="676"/>
    </row>
    <row r="23" spans="1:4" x14ac:dyDescent="0.35">
      <c r="A23" s="681"/>
      <c r="B23" s="412"/>
      <c r="C23" s="594"/>
      <c r="D23" s="676"/>
    </row>
    <row r="24" spans="1:4" x14ac:dyDescent="0.35">
      <c r="A24" s="681"/>
      <c r="B24" s="412"/>
      <c r="C24" s="594"/>
      <c r="D24" s="676"/>
    </row>
    <row r="25" spans="1:4" x14ac:dyDescent="0.35">
      <c r="A25" s="681"/>
      <c r="B25" s="412"/>
      <c r="C25" s="594"/>
      <c r="D25" s="676"/>
    </row>
    <row r="26" spans="1:4" x14ac:dyDescent="0.35">
      <c r="A26" s="681"/>
      <c r="B26" s="412"/>
      <c r="C26" s="594"/>
      <c r="D26" s="676"/>
    </row>
    <row r="27" spans="1:4" ht="15" thickBot="1" x14ac:dyDescent="0.4">
      <c r="A27" s="682"/>
      <c r="B27" s="582"/>
      <c r="C27" s="675"/>
      <c r="D27" s="677"/>
    </row>
    <row r="28" spans="1:4" ht="15" thickBot="1" x14ac:dyDescent="0.4">
      <c r="A28" s="600" t="s">
        <v>264</v>
      </c>
      <c r="B28" s="683">
        <f>SUM(B17:B27)</f>
        <v>0</v>
      </c>
      <c r="C28" s="684" t="s">
        <v>8</v>
      </c>
      <c r="D28" s="685">
        <f>SUM(D17:D27)</f>
        <v>0</v>
      </c>
    </row>
    <row r="37" spans="1:4" x14ac:dyDescent="0.35">
      <c r="A37" t="s">
        <v>859</v>
      </c>
      <c r="C37" s="1533" t="s">
        <v>622</v>
      </c>
      <c r="D37" s="1533"/>
    </row>
    <row r="39" spans="1:4" x14ac:dyDescent="0.35">
      <c r="C39" t="s">
        <v>630</v>
      </c>
    </row>
  </sheetData>
  <sheetProtection algorithmName="SHA-512" hashValue="gnqSbS3jMi6gcqhpgG8t6Oksaqz5mcP596bvW0sakWkpL9new3J1TyBtyM0OID0po/JiaocxJrD6OKAossAKOQ==" saltValue="oZNmHIoVFB0/RnK12W6+tw==" spinCount="100000" sheet="1" objects="1" scenarios="1" selectLockedCells="1" selectUnlockedCells="1"/>
  <mergeCells count="9">
    <mergeCell ref="C37:D37"/>
    <mergeCell ref="B15:B16"/>
    <mergeCell ref="D15:D16"/>
    <mergeCell ref="A2:B2"/>
    <mergeCell ref="A6:D6"/>
    <mergeCell ref="A10:B10"/>
    <mergeCell ref="C10:D10"/>
    <mergeCell ref="A11:B11"/>
    <mergeCell ref="A12:B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9"/>
  <sheetViews>
    <sheetView showGridLines="0" topLeftCell="A19" zoomScaleNormal="100" workbookViewId="0">
      <selection activeCell="E37" sqref="E37"/>
    </sheetView>
  </sheetViews>
  <sheetFormatPr defaultRowHeight="14.5" x14ac:dyDescent="0.35"/>
  <cols>
    <col min="1" max="1" width="26.81640625" customWidth="1"/>
    <col min="2" max="2" width="9.453125" customWidth="1"/>
    <col min="3" max="4" width="9.1796875" customWidth="1"/>
    <col min="5" max="5" width="40.1796875" customWidth="1"/>
    <col min="6" max="6" width="17.54296875" bestFit="1" customWidth="1"/>
    <col min="7" max="7" width="22.54296875" customWidth="1"/>
    <col min="8" max="8" width="21.1796875" customWidth="1"/>
  </cols>
  <sheetData>
    <row r="1" spans="1:9" ht="15" customHeight="1" x14ac:dyDescent="0.35">
      <c r="A1" s="197" t="s">
        <v>268</v>
      </c>
      <c r="B1" s="197"/>
      <c r="C1" s="197"/>
      <c r="D1" s="812"/>
      <c r="E1" s="812"/>
      <c r="F1" s="814"/>
      <c r="G1" s="814"/>
    </row>
    <row r="2" spans="1:9" ht="15" customHeight="1" x14ac:dyDescent="0.35">
      <c r="A2" s="197"/>
      <c r="B2" s="197"/>
      <c r="C2" s="197"/>
      <c r="D2" s="812"/>
      <c r="E2" s="812"/>
      <c r="F2" s="814"/>
      <c r="G2" s="814"/>
    </row>
    <row r="3" spans="1:9" ht="15" customHeight="1" x14ac:dyDescent="0.35">
      <c r="A3" s="1702"/>
      <c r="B3" s="1702"/>
      <c r="C3" s="1702"/>
      <c r="D3" s="1702"/>
      <c r="E3" s="78"/>
      <c r="F3" s="814"/>
      <c r="G3" s="814"/>
    </row>
    <row r="4" spans="1:9" x14ac:dyDescent="0.35">
      <c r="A4" s="815" t="s">
        <v>307</v>
      </c>
      <c r="B4" s="815"/>
      <c r="C4" s="815"/>
      <c r="D4" s="81"/>
      <c r="E4" s="814"/>
      <c r="F4" s="814"/>
      <c r="G4" s="814"/>
    </row>
    <row r="5" spans="1:9" ht="15" customHeight="1" x14ac:dyDescent="0.35">
      <c r="A5" s="815"/>
      <c r="B5" s="815"/>
      <c r="C5" s="815"/>
      <c r="D5" s="81"/>
      <c r="E5" s="812"/>
      <c r="F5" s="814"/>
      <c r="G5" s="814"/>
    </row>
    <row r="6" spans="1:9" ht="15" customHeight="1" x14ac:dyDescent="0.35">
      <c r="A6" s="1781" t="s">
        <v>398</v>
      </c>
      <c r="B6" s="1781"/>
      <c r="C6" s="1781"/>
      <c r="D6" s="1781"/>
      <c r="E6" s="1781"/>
      <c r="F6" s="1781"/>
      <c r="G6" s="1781"/>
      <c r="H6" s="810"/>
      <c r="I6" s="187"/>
    </row>
    <row r="7" spans="1:9" x14ac:dyDescent="0.35">
      <c r="A7" s="523"/>
      <c r="B7" s="523"/>
      <c r="C7" s="523"/>
      <c r="D7" s="523"/>
      <c r="E7" s="523"/>
      <c r="F7" s="523"/>
      <c r="G7" s="523"/>
      <c r="H7" s="807"/>
      <c r="I7" s="44"/>
    </row>
    <row r="8" spans="1:9" ht="15" thickBot="1" x14ac:dyDescent="0.4">
      <c r="A8" s="81"/>
      <c r="B8" s="81"/>
      <c r="C8" s="81"/>
      <c r="D8" s="81"/>
      <c r="E8" s="81"/>
      <c r="F8" s="81"/>
      <c r="G8" s="81"/>
      <c r="H8" s="629"/>
    </row>
    <row r="9" spans="1:9" ht="23" x14ac:dyDescent="0.35">
      <c r="A9" s="816" t="s">
        <v>13</v>
      </c>
      <c r="B9" s="817" t="s">
        <v>50</v>
      </c>
      <c r="C9" s="817" t="s">
        <v>52</v>
      </c>
      <c r="D9" s="817" t="s">
        <v>265</v>
      </c>
      <c r="E9" s="1784" t="s">
        <v>16</v>
      </c>
      <c r="F9" s="1784" t="s">
        <v>25</v>
      </c>
      <c r="G9" s="1786" t="s">
        <v>267</v>
      </c>
      <c r="H9" s="340"/>
    </row>
    <row r="10" spans="1:9" ht="27.75" customHeight="1" thickBot="1" x14ac:dyDescent="0.4">
      <c r="A10" s="818" t="s">
        <v>24</v>
      </c>
      <c r="B10" s="819" t="s">
        <v>51</v>
      </c>
      <c r="C10" s="819" t="s">
        <v>47</v>
      </c>
      <c r="D10" s="819" t="s">
        <v>266</v>
      </c>
      <c r="E10" s="1785"/>
      <c r="F10" s="1785"/>
      <c r="G10" s="1787"/>
      <c r="H10" s="340"/>
    </row>
    <row r="11" spans="1:9" ht="16.75" customHeight="1" x14ac:dyDescent="0.35">
      <c r="A11" s="820" t="s">
        <v>463</v>
      </c>
      <c r="B11" s="821">
        <v>46</v>
      </c>
      <c r="C11" s="821"/>
      <c r="D11" s="821"/>
      <c r="E11" s="822" t="s">
        <v>464</v>
      </c>
      <c r="F11" s="823">
        <v>15749</v>
      </c>
      <c r="G11" s="824" t="s">
        <v>465</v>
      </c>
      <c r="H11" s="813"/>
    </row>
    <row r="12" spans="1:9" ht="16.75" customHeight="1" x14ac:dyDescent="0.35">
      <c r="A12" s="820" t="s">
        <v>463</v>
      </c>
      <c r="B12" s="821">
        <v>1067</v>
      </c>
      <c r="C12" s="821"/>
      <c r="D12" s="821"/>
      <c r="E12" s="822" t="s">
        <v>466</v>
      </c>
      <c r="F12" s="823">
        <v>39950</v>
      </c>
      <c r="G12" s="825" t="s">
        <v>465</v>
      </c>
      <c r="H12" s="417"/>
    </row>
    <row r="13" spans="1:9" ht="16.75" customHeight="1" x14ac:dyDescent="0.35">
      <c r="A13" s="820" t="s">
        <v>463</v>
      </c>
      <c r="B13" s="821">
        <v>1353</v>
      </c>
      <c r="C13" s="821"/>
      <c r="D13" s="821"/>
      <c r="E13" s="822" t="s">
        <v>467</v>
      </c>
      <c r="F13" s="823">
        <v>4947883</v>
      </c>
      <c r="G13" s="825" t="s">
        <v>537</v>
      </c>
      <c r="H13" s="417"/>
    </row>
    <row r="14" spans="1:9" ht="16.75" customHeight="1" x14ac:dyDescent="0.35">
      <c r="A14" s="820" t="s">
        <v>463</v>
      </c>
      <c r="B14" s="821">
        <v>1653</v>
      </c>
      <c r="C14" s="821"/>
      <c r="D14" s="821"/>
      <c r="E14" s="822" t="s">
        <v>468</v>
      </c>
      <c r="F14" s="823">
        <v>223841.75</v>
      </c>
      <c r="G14" s="825" t="s">
        <v>469</v>
      </c>
      <c r="H14" s="417"/>
    </row>
    <row r="15" spans="1:9" ht="16.75" customHeight="1" x14ac:dyDescent="0.35">
      <c r="A15" s="820" t="s">
        <v>463</v>
      </c>
      <c r="B15" s="821">
        <v>1697</v>
      </c>
      <c r="C15" s="821"/>
      <c r="D15" s="821"/>
      <c r="E15" s="822" t="s">
        <v>470</v>
      </c>
      <c r="F15" s="823">
        <v>36900</v>
      </c>
      <c r="G15" s="825" t="s">
        <v>471</v>
      </c>
      <c r="H15" s="417"/>
    </row>
    <row r="16" spans="1:9" ht="16.75" customHeight="1" x14ac:dyDescent="0.35">
      <c r="A16" s="820" t="s">
        <v>463</v>
      </c>
      <c r="B16" s="821">
        <v>1743</v>
      </c>
      <c r="C16" s="821"/>
      <c r="D16" s="821"/>
      <c r="E16" s="822" t="s">
        <v>468</v>
      </c>
      <c r="F16" s="823">
        <v>159729</v>
      </c>
      <c r="G16" s="825" t="s">
        <v>469</v>
      </c>
      <c r="H16" s="417"/>
    </row>
    <row r="17" spans="1:8" ht="16.75" customHeight="1" x14ac:dyDescent="0.35">
      <c r="A17" s="820" t="s">
        <v>463</v>
      </c>
      <c r="B17" s="821">
        <v>2032</v>
      </c>
      <c r="C17" s="821"/>
      <c r="D17" s="821"/>
      <c r="E17" s="822" t="s">
        <v>331</v>
      </c>
      <c r="F17" s="823">
        <v>75025</v>
      </c>
      <c r="G17" s="839" t="s">
        <v>538</v>
      </c>
      <c r="H17" s="417"/>
    </row>
    <row r="18" spans="1:8" ht="16.75" customHeight="1" x14ac:dyDescent="0.35">
      <c r="A18" s="820" t="s">
        <v>475</v>
      </c>
      <c r="B18" s="821">
        <v>2607</v>
      </c>
      <c r="C18" s="821"/>
      <c r="D18" s="821"/>
      <c r="E18" s="822" t="s">
        <v>472</v>
      </c>
      <c r="F18" s="823">
        <v>11252585</v>
      </c>
      <c r="G18" s="825" t="s">
        <v>473</v>
      </c>
      <c r="H18" s="417"/>
    </row>
    <row r="19" spans="1:8" ht="16.5" customHeight="1" x14ac:dyDescent="0.35">
      <c r="A19" s="820" t="s">
        <v>474</v>
      </c>
      <c r="B19" s="821">
        <v>2506</v>
      </c>
      <c r="C19" s="821"/>
      <c r="D19" s="821"/>
      <c r="E19" s="822" t="s">
        <v>476</v>
      </c>
      <c r="F19" s="823">
        <v>413850</v>
      </c>
      <c r="G19" s="825" t="s">
        <v>471</v>
      </c>
      <c r="H19" s="417"/>
    </row>
    <row r="20" spans="1:8" ht="16.5" customHeight="1" x14ac:dyDescent="0.35">
      <c r="A20" s="820" t="s">
        <v>474</v>
      </c>
      <c r="B20" s="821">
        <v>2543</v>
      </c>
      <c r="C20" s="821"/>
      <c r="D20" s="821"/>
      <c r="E20" s="822" t="s">
        <v>477</v>
      </c>
      <c r="F20" s="823">
        <v>689750</v>
      </c>
      <c r="G20" s="825" t="s">
        <v>471</v>
      </c>
      <c r="H20" s="417"/>
    </row>
    <row r="21" spans="1:8" ht="18" customHeight="1" x14ac:dyDescent="0.35">
      <c r="A21" s="826" t="s">
        <v>474</v>
      </c>
      <c r="B21" s="821">
        <v>2615</v>
      </c>
      <c r="C21" s="821"/>
      <c r="D21" s="821"/>
      <c r="E21" s="822" t="s">
        <v>481</v>
      </c>
      <c r="F21" s="823">
        <v>18754307</v>
      </c>
      <c r="G21" s="822" t="s">
        <v>478</v>
      </c>
      <c r="H21" s="417"/>
    </row>
    <row r="22" spans="1:8" ht="18.75" customHeight="1" x14ac:dyDescent="0.35">
      <c r="A22" s="820" t="s">
        <v>474</v>
      </c>
      <c r="B22" s="821" t="s">
        <v>460</v>
      </c>
      <c r="C22" s="821"/>
      <c r="D22" s="821"/>
      <c r="E22" s="822" t="s">
        <v>479</v>
      </c>
      <c r="F22" s="823">
        <v>275900</v>
      </c>
      <c r="G22" s="825" t="s">
        <v>471</v>
      </c>
      <c r="H22" s="417"/>
    </row>
    <row r="23" spans="1:8" x14ac:dyDescent="0.35">
      <c r="A23" s="820" t="s">
        <v>480</v>
      </c>
      <c r="B23" s="821">
        <v>2638</v>
      </c>
      <c r="C23" s="821"/>
      <c r="D23" s="821"/>
      <c r="E23" s="822" t="s">
        <v>481</v>
      </c>
      <c r="F23" s="823">
        <v>7763663</v>
      </c>
      <c r="G23" s="825" t="s">
        <v>473</v>
      </c>
      <c r="H23" s="417"/>
    </row>
    <row r="24" spans="1:8" x14ac:dyDescent="0.35">
      <c r="A24" s="820" t="s">
        <v>474</v>
      </c>
      <c r="B24" s="821">
        <v>2656</v>
      </c>
      <c r="C24" s="821"/>
      <c r="D24" s="821"/>
      <c r="E24" s="822" t="s">
        <v>482</v>
      </c>
      <c r="F24" s="823">
        <v>484221</v>
      </c>
      <c r="G24" s="825" t="s">
        <v>483</v>
      </c>
      <c r="H24" s="417"/>
    </row>
    <row r="25" spans="1:8" ht="15" customHeight="1" x14ac:dyDescent="0.35">
      <c r="A25" s="835" t="s">
        <v>474</v>
      </c>
      <c r="B25" s="836">
        <v>2664</v>
      </c>
      <c r="C25" s="836"/>
      <c r="D25" s="836"/>
      <c r="E25" s="837" t="s">
        <v>536</v>
      </c>
      <c r="F25" s="838">
        <v>807035</v>
      </c>
      <c r="G25" s="837" t="s">
        <v>535</v>
      </c>
      <c r="H25" s="417"/>
    </row>
    <row r="26" spans="1:8" ht="15.75" customHeight="1" x14ac:dyDescent="0.35">
      <c r="A26" s="820" t="s">
        <v>487</v>
      </c>
      <c r="B26" s="821">
        <v>1691</v>
      </c>
      <c r="C26" s="821"/>
      <c r="D26" s="821"/>
      <c r="E26" s="822" t="s">
        <v>485</v>
      </c>
      <c r="F26" s="823">
        <v>1475089</v>
      </c>
      <c r="G26" s="825" t="s">
        <v>355</v>
      </c>
      <c r="H26" s="417"/>
    </row>
    <row r="27" spans="1:8" ht="15.75" customHeight="1" x14ac:dyDescent="0.35">
      <c r="A27" s="820" t="s">
        <v>486</v>
      </c>
      <c r="B27" s="821">
        <v>1692</v>
      </c>
      <c r="C27" s="821"/>
      <c r="D27" s="821"/>
      <c r="E27" s="822" t="s">
        <v>484</v>
      </c>
      <c r="F27" s="823">
        <v>2700000</v>
      </c>
      <c r="G27" s="825" t="s">
        <v>355</v>
      </c>
      <c r="H27" s="417"/>
    </row>
    <row r="28" spans="1:8" x14ac:dyDescent="0.35">
      <c r="A28" s="820" t="s">
        <v>488</v>
      </c>
      <c r="B28" s="821">
        <v>108</v>
      </c>
      <c r="C28" s="821"/>
      <c r="D28" s="821"/>
      <c r="E28" s="822" t="s">
        <v>490</v>
      </c>
      <c r="F28" s="823">
        <v>22892</v>
      </c>
      <c r="G28" s="825" t="s">
        <v>332</v>
      </c>
      <c r="H28" s="417"/>
    </row>
    <row r="29" spans="1:8" x14ac:dyDescent="0.35">
      <c r="A29" s="820" t="s">
        <v>488</v>
      </c>
      <c r="B29" s="821">
        <v>145</v>
      </c>
      <c r="C29" s="821"/>
      <c r="D29" s="821"/>
      <c r="E29" s="822" t="s">
        <v>489</v>
      </c>
      <c r="F29" s="823">
        <v>18500</v>
      </c>
      <c r="G29" s="825" t="s">
        <v>462</v>
      </c>
      <c r="H29" s="417"/>
    </row>
    <row r="30" spans="1:8" x14ac:dyDescent="0.35">
      <c r="A30" s="820" t="s">
        <v>491</v>
      </c>
      <c r="B30" s="821">
        <v>88</v>
      </c>
      <c r="D30" s="821"/>
      <c r="E30" s="822" t="s">
        <v>492</v>
      </c>
      <c r="F30" s="823">
        <v>67000</v>
      </c>
      <c r="G30" s="825" t="s">
        <v>461</v>
      </c>
      <c r="H30" s="417"/>
    </row>
    <row r="31" spans="1:8" ht="18" customHeight="1" x14ac:dyDescent="0.35">
      <c r="A31" s="820" t="s">
        <v>491</v>
      </c>
      <c r="B31" s="821" t="s">
        <v>494</v>
      </c>
      <c r="C31" s="821"/>
      <c r="D31" s="821"/>
      <c r="E31" s="822" t="s">
        <v>334</v>
      </c>
      <c r="F31" s="823">
        <v>140000</v>
      </c>
      <c r="G31" s="825" t="s">
        <v>335</v>
      </c>
      <c r="H31" s="417"/>
    </row>
    <row r="32" spans="1:8" ht="19.5" customHeight="1" x14ac:dyDescent="0.35">
      <c r="A32" s="820" t="s">
        <v>491</v>
      </c>
      <c r="B32" s="821">
        <v>333</v>
      </c>
      <c r="C32" s="821"/>
      <c r="D32" s="821"/>
      <c r="E32" s="822" t="s">
        <v>493</v>
      </c>
      <c r="F32" s="823">
        <v>16800</v>
      </c>
      <c r="G32" s="825" t="s">
        <v>471</v>
      </c>
      <c r="H32" s="417"/>
    </row>
    <row r="33" spans="1:8" x14ac:dyDescent="0.35">
      <c r="A33" s="820" t="s">
        <v>491</v>
      </c>
      <c r="B33" s="821">
        <v>387</v>
      </c>
      <c r="C33" s="821"/>
      <c r="D33" s="821"/>
      <c r="E33" s="822" t="s">
        <v>495</v>
      </c>
      <c r="F33" s="823">
        <v>33200</v>
      </c>
      <c r="G33" s="825" t="s">
        <v>496</v>
      </c>
      <c r="H33" s="417"/>
    </row>
    <row r="34" spans="1:8" x14ac:dyDescent="0.35">
      <c r="A34" s="820" t="s">
        <v>491</v>
      </c>
      <c r="B34" s="821">
        <v>306</v>
      </c>
      <c r="C34" s="821"/>
      <c r="D34" s="821"/>
      <c r="E34" s="822" t="s">
        <v>497</v>
      </c>
      <c r="F34" s="827">
        <v>15600</v>
      </c>
      <c r="G34" s="828" t="s">
        <v>330</v>
      </c>
      <c r="H34" s="417"/>
    </row>
    <row r="35" spans="1:8" ht="16.5" customHeight="1" x14ac:dyDescent="0.35">
      <c r="A35" s="820" t="s">
        <v>491</v>
      </c>
      <c r="B35" s="821">
        <v>386</v>
      </c>
      <c r="C35" s="821"/>
      <c r="D35" s="821"/>
      <c r="E35" s="822" t="s">
        <v>498</v>
      </c>
      <c r="F35" s="827">
        <v>130000</v>
      </c>
      <c r="G35" s="828" t="s">
        <v>330</v>
      </c>
      <c r="H35" s="417"/>
    </row>
    <row r="36" spans="1:8" ht="18.75" customHeight="1" x14ac:dyDescent="0.35">
      <c r="A36" s="820" t="s">
        <v>491</v>
      </c>
      <c r="B36" s="821">
        <v>439</v>
      </c>
      <c r="C36" s="821"/>
      <c r="D36" s="821"/>
      <c r="E36" s="822" t="s">
        <v>497</v>
      </c>
      <c r="F36" s="829">
        <v>31000</v>
      </c>
      <c r="G36" s="830" t="s">
        <v>335</v>
      </c>
      <c r="H36" s="417"/>
    </row>
    <row r="37" spans="1:8" ht="19.5" customHeight="1" x14ac:dyDescent="0.35">
      <c r="A37" s="820" t="s">
        <v>491</v>
      </c>
      <c r="B37" s="821">
        <v>453</v>
      </c>
      <c r="C37" s="821"/>
      <c r="D37" s="821"/>
      <c r="E37" s="822" t="s">
        <v>499</v>
      </c>
      <c r="F37" s="829">
        <v>20700</v>
      </c>
      <c r="G37" s="830" t="s">
        <v>471</v>
      </c>
      <c r="H37" s="417"/>
    </row>
    <row r="38" spans="1:8" ht="19.5" customHeight="1" x14ac:dyDescent="0.35">
      <c r="A38" s="820" t="s">
        <v>491</v>
      </c>
      <c r="B38" s="821">
        <v>503</v>
      </c>
      <c r="C38" s="821"/>
      <c r="D38" s="821"/>
      <c r="E38" s="822" t="s">
        <v>497</v>
      </c>
      <c r="F38" s="829">
        <v>26500</v>
      </c>
      <c r="G38" s="830" t="s">
        <v>496</v>
      </c>
      <c r="H38" s="417"/>
    </row>
    <row r="39" spans="1:8" ht="19.5" customHeight="1" x14ac:dyDescent="0.35">
      <c r="A39" s="820" t="s">
        <v>491</v>
      </c>
      <c r="B39" s="821">
        <v>576</v>
      </c>
      <c r="C39" s="821"/>
      <c r="D39" s="821"/>
      <c r="E39" s="822" t="s">
        <v>334</v>
      </c>
      <c r="F39" s="829">
        <v>20750</v>
      </c>
      <c r="G39" s="830" t="s">
        <v>496</v>
      </c>
      <c r="H39" s="417"/>
    </row>
    <row r="40" spans="1:8" ht="19.5" customHeight="1" x14ac:dyDescent="0.35">
      <c r="A40" s="820" t="s">
        <v>491</v>
      </c>
      <c r="B40" s="821">
        <v>579</v>
      </c>
      <c r="C40" s="821"/>
      <c r="D40" s="821"/>
      <c r="E40" s="822" t="s">
        <v>497</v>
      </c>
      <c r="F40" s="829">
        <v>66001</v>
      </c>
      <c r="G40" s="830" t="s">
        <v>335</v>
      </c>
      <c r="H40" s="417"/>
    </row>
    <row r="41" spans="1:8" ht="19.5" customHeight="1" x14ac:dyDescent="0.35">
      <c r="A41" s="820" t="s">
        <v>491</v>
      </c>
      <c r="B41" s="821">
        <v>735</v>
      </c>
      <c r="C41" s="821"/>
      <c r="D41" s="821"/>
      <c r="E41" s="822" t="s">
        <v>500</v>
      </c>
      <c r="F41" s="829">
        <v>33500</v>
      </c>
      <c r="G41" s="830" t="s">
        <v>335</v>
      </c>
      <c r="H41" s="417"/>
    </row>
    <row r="42" spans="1:8" ht="19.5" customHeight="1" x14ac:dyDescent="0.35">
      <c r="A42" s="820" t="s">
        <v>491</v>
      </c>
      <c r="B42" s="821">
        <v>645</v>
      </c>
      <c r="C42" s="821"/>
      <c r="D42" s="821"/>
      <c r="E42" s="822" t="s">
        <v>501</v>
      </c>
      <c r="F42" s="829">
        <v>13100</v>
      </c>
      <c r="G42" s="830" t="s">
        <v>461</v>
      </c>
      <c r="H42" s="417"/>
    </row>
    <row r="43" spans="1:8" ht="19.5" customHeight="1" x14ac:dyDescent="0.35">
      <c r="A43" s="820" t="s">
        <v>491</v>
      </c>
      <c r="B43" s="821">
        <v>980</v>
      </c>
      <c r="C43" s="821"/>
      <c r="D43" s="821"/>
      <c r="E43" s="822" t="s">
        <v>502</v>
      </c>
      <c r="F43" s="829">
        <v>59900</v>
      </c>
      <c r="G43" s="830" t="s">
        <v>471</v>
      </c>
      <c r="H43" s="417"/>
    </row>
    <row r="44" spans="1:8" ht="19.5" customHeight="1" x14ac:dyDescent="0.35">
      <c r="A44" s="820" t="s">
        <v>491</v>
      </c>
      <c r="B44" s="821">
        <v>979</v>
      </c>
      <c r="C44" s="821"/>
      <c r="D44" s="821"/>
      <c r="E44" s="822" t="s">
        <v>503</v>
      </c>
      <c r="F44" s="829">
        <v>28000</v>
      </c>
      <c r="G44" s="830" t="s">
        <v>335</v>
      </c>
      <c r="H44" s="417"/>
    </row>
    <row r="45" spans="1:8" ht="19.5" customHeight="1" x14ac:dyDescent="0.35">
      <c r="A45" s="820" t="s">
        <v>491</v>
      </c>
      <c r="B45" s="821">
        <v>869</v>
      </c>
      <c r="C45" s="821"/>
      <c r="D45" s="821"/>
      <c r="E45" s="822" t="s">
        <v>504</v>
      </c>
      <c r="F45" s="829">
        <v>156000</v>
      </c>
      <c r="G45" s="830" t="s">
        <v>461</v>
      </c>
      <c r="H45" s="417"/>
    </row>
    <row r="46" spans="1:8" ht="19.5" customHeight="1" x14ac:dyDescent="0.35">
      <c r="A46" s="820" t="s">
        <v>491</v>
      </c>
      <c r="B46" s="821">
        <v>839</v>
      </c>
      <c r="C46" s="821"/>
      <c r="D46" s="821"/>
      <c r="E46" s="822" t="s">
        <v>497</v>
      </c>
      <c r="F46" s="829">
        <v>74372</v>
      </c>
      <c r="G46" s="830" t="s">
        <v>335</v>
      </c>
      <c r="H46" s="417"/>
    </row>
    <row r="47" spans="1:8" ht="19.5" customHeight="1" x14ac:dyDescent="0.35">
      <c r="A47" s="820" t="s">
        <v>491</v>
      </c>
      <c r="B47" s="821">
        <v>838</v>
      </c>
      <c r="C47" s="821"/>
      <c r="D47" s="821"/>
      <c r="E47" s="822" t="s">
        <v>505</v>
      </c>
      <c r="F47" s="829">
        <v>73550</v>
      </c>
      <c r="G47" s="830" t="s">
        <v>506</v>
      </c>
      <c r="H47" s="417"/>
    </row>
    <row r="48" spans="1:8" ht="19.5" customHeight="1" x14ac:dyDescent="0.35">
      <c r="A48" s="820" t="s">
        <v>491</v>
      </c>
      <c r="B48" s="821">
        <v>971</v>
      </c>
      <c r="C48" s="821"/>
      <c r="D48" s="821"/>
      <c r="E48" s="822" t="s">
        <v>507</v>
      </c>
      <c r="F48" s="829">
        <v>38900</v>
      </c>
      <c r="G48" s="830" t="s">
        <v>330</v>
      </c>
      <c r="H48" s="417"/>
    </row>
    <row r="49" spans="1:8" ht="19.5" customHeight="1" x14ac:dyDescent="0.35">
      <c r="A49" s="820" t="s">
        <v>491</v>
      </c>
      <c r="B49" s="821" t="s">
        <v>510</v>
      </c>
      <c r="C49" s="821"/>
      <c r="D49" s="821"/>
      <c r="E49" s="822" t="s">
        <v>511</v>
      </c>
      <c r="F49" s="829">
        <f>223170+334754</f>
        <v>557924</v>
      </c>
      <c r="G49" s="830" t="s">
        <v>508</v>
      </c>
      <c r="H49" s="417"/>
    </row>
    <row r="50" spans="1:8" ht="19.5" customHeight="1" x14ac:dyDescent="0.35">
      <c r="A50" s="820" t="s">
        <v>491</v>
      </c>
      <c r="B50" s="821">
        <v>856</v>
      </c>
      <c r="C50" s="821"/>
      <c r="D50" s="821"/>
      <c r="E50" s="822" t="s">
        <v>334</v>
      </c>
      <c r="F50" s="829">
        <v>397005</v>
      </c>
      <c r="G50" s="830" t="s">
        <v>335</v>
      </c>
      <c r="H50" s="417"/>
    </row>
    <row r="51" spans="1:8" ht="19.5" customHeight="1" x14ac:dyDescent="0.35">
      <c r="A51" s="820" t="s">
        <v>491</v>
      </c>
      <c r="B51" s="821">
        <v>918</v>
      </c>
      <c r="C51" s="821"/>
      <c r="D51" s="821"/>
      <c r="E51" s="822" t="s">
        <v>509</v>
      </c>
      <c r="F51" s="829">
        <v>58000</v>
      </c>
      <c r="G51" s="830" t="s">
        <v>462</v>
      </c>
      <c r="H51" s="417"/>
    </row>
    <row r="52" spans="1:8" ht="19.5" customHeight="1" x14ac:dyDescent="0.35">
      <c r="A52" s="820" t="s">
        <v>491</v>
      </c>
      <c r="B52" s="821">
        <v>1124</v>
      </c>
      <c r="C52" s="821"/>
      <c r="D52" s="821"/>
      <c r="E52" s="822" t="s">
        <v>512</v>
      </c>
      <c r="F52" s="829">
        <v>129700</v>
      </c>
      <c r="G52" s="830" t="s">
        <v>332</v>
      </c>
      <c r="H52" s="417"/>
    </row>
    <row r="53" spans="1:8" ht="19.5" customHeight="1" x14ac:dyDescent="0.35">
      <c r="A53" s="820" t="s">
        <v>491</v>
      </c>
      <c r="B53" s="821">
        <v>1073</v>
      </c>
      <c r="C53" s="821"/>
      <c r="D53" s="821"/>
      <c r="E53" s="822" t="s">
        <v>513</v>
      </c>
      <c r="F53" s="829">
        <v>9800</v>
      </c>
      <c r="G53" s="830" t="s">
        <v>471</v>
      </c>
      <c r="H53" s="417"/>
    </row>
    <row r="54" spans="1:8" ht="19.5" customHeight="1" x14ac:dyDescent="0.35">
      <c r="A54" s="820" t="s">
        <v>491</v>
      </c>
      <c r="B54" s="821">
        <v>1453</v>
      </c>
      <c r="C54" s="821"/>
      <c r="D54" s="821"/>
      <c r="E54" s="822" t="s">
        <v>489</v>
      </c>
      <c r="F54" s="829">
        <v>20000</v>
      </c>
      <c r="G54" s="830" t="s">
        <v>461</v>
      </c>
      <c r="H54" s="417"/>
    </row>
    <row r="55" spans="1:8" ht="19.5" customHeight="1" x14ac:dyDescent="0.35">
      <c r="A55" s="820" t="s">
        <v>491</v>
      </c>
      <c r="B55" s="821">
        <v>1412</v>
      </c>
      <c r="C55" s="821"/>
      <c r="D55" s="821"/>
      <c r="E55" s="822" t="s">
        <v>505</v>
      </c>
      <c r="F55" s="829">
        <v>89315</v>
      </c>
      <c r="G55" s="830" t="s">
        <v>508</v>
      </c>
      <c r="H55" s="417"/>
    </row>
    <row r="56" spans="1:8" ht="19.5" customHeight="1" x14ac:dyDescent="0.35">
      <c r="A56" s="820" t="s">
        <v>491</v>
      </c>
      <c r="B56" s="821">
        <v>1422</v>
      </c>
      <c r="C56" s="821"/>
      <c r="D56" s="821"/>
      <c r="E56" s="822" t="s">
        <v>514</v>
      </c>
      <c r="F56" s="829">
        <v>304521</v>
      </c>
      <c r="G56" s="830" t="s">
        <v>469</v>
      </c>
      <c r="H56" s="417"/>
    </row>
    <row r="57" spans="1:8" ht="19.5" customHeight="1" x14ac:dyDescent="0.35">
      <c r="A57" s="820" t="s">
        <v>491</v>
      </c>
      <c r="B57" s="832" t="s">
        <v>521</v>
      </c>
      <c r="C57" s="821"/>
      <c r="D57" s="821"/>
      <c r="E57" s="822" t="s">
        <v>515</v>
      </c>
      <c r="F57" s="829">
        <f>2*43585</f>
        <v>87170</v>
      </c>
      <c r="G57" s="830" t="s">
        <v>516</v>
      </c>
      <c r="H57" s="417"/>
    </row>
    <row r="58" spans="1:8" ht="19.5" customHeight="1" x14ac:dyDescent="0.35">
      <c r="A58" s="820" t="s">
        <v>491</v>
      </c>
      <c r="B58" s="821">
        <v>1594</v>
      </c>
      <c r="C58" s="821"/>
      <c r="D58" s="821"/>
      <c r="E58" s="822" t="s">
        <v>517</v>
      </c>
      <c r="F58" s="829">
        <v>893150</v>
      </c>
      <c r="G58" s="830" t="s">
        <v>508</v>
      </c>
      <c r="H58" s="417"/>
    </row>
    <row r="59" spans="1:8" ht="19.5" customHeight="1" x14ac:dyDescent="0.35">
      <c r="A59" s="820" t="s">
        <v>491</v>
      </c>
      <c r="B59" s="821">
        <v>1595</v>
      </c>
      <c r="C59" s="821"/>
      <c r="D59" s="821"/>
      <c r="E59" s="822" t="s">
        <v>489</v>
      </c>
      <c r="F59" s="829">
        <v>14500</v>
      </c>
      <c r="G59" s="830" t="s">
        <v>461</v>
      </c>
      <c r="H59" s="417"/>
    </row>
    <row r="60" spans="1:8" ht="19.5" customHeight="1" x14ac:dyDescent="0.35">
      <c r="A60" s="820" t="s">
        <v>491</v>
      </c>
      <c r="B60" s="821">
        <v>1742</v>
      </c>
      <c r="C60" s="821"/>
      <c r="D60" s="821"/>
      <c r="E60" s="822" t="s">
        <v>490</v>
      </c>
      <c r="F60" s="829">
        <v>189840</v>
      </c>
      <c r="G60" s="830" t="s">
        <v>332</v>
      </c>
      <c r="H60" s="417"/>
    </row>
    <row r="61" spans="1:8" ht="19.5" customHeight="1" x14ac:dyDescent="0.35">
      <c r="A61" s="820" t="s">
        <v>491</v>
      </c>
      <c r="B61" s="821">
        <v>1742</v>
      </c>
      <c r="C61" s="821"/>
      <c r="D61" s="821"/>
      <c r="E61" s="831" t="s">
        <v>518</v>
      </c>
      <c r="F61" s="829">
        <v>16800</v>
      </c>
      <c r="G61" s="830" t="s">
        <v>471</v>
      </c>
      <c r="H61" s="417"/>
    </row>
    <row r="62" spans="1:8" ht="19.5" customHeight="1" x14ac:dyDescent="0.35">
      <c r="A62" s="820" t="s">
        <v>491</v>
      </c>
      <c r="B62" s="821">
        <v>1768</v>
      </c>
      <c r="C62" s="821"/>
      <c r="D62" s="821"/>
      <c r="E62" s="831" t="s">
        <v>519</v>
      </c>
      <c r="F62" s="829">
        <v>110461</v>
      </c>
      <c r="G62" s="830" t="s">
        <v>332</v>
      </c>
      <c r="H62" s="417"/>
    </row>
    <row r="63" spans="1:8" ht="19.5" customHeight="1" x14ac:dyDescent="0.35">
      <c r="A63" s="820" t="s">
        <v>491</v>
      </c>
      <c r="B63" s="821">
        <v>1932</v>
      </c>
      <c r="C63" s="821"/>
      <c r="D63" s="821"/>
      <c r="E63" s="831" t="s">
        <v>334</v>
      </c>
      <c r="F63" s="829">
        <v>28000</v>
      </c>
      <c r="G63" s="830" t="s">
        <v>335</v>
      </c>
      <c r="H63" s="417"/>
    </row>
    <row r="64" spans="1:8" ht="19.5" customHeight="1" x14ac:dyDescent="0.35">
      <c r="A64" s="820" t="s">
        <v>491</v>
      </c>
      <c r="B64" s="821">
        <v>1936</v>
      </c>
      <c r="C64" s="821"/>
      <c r="D64" s="821"/>
      <c r="E64" s="831" t="s">
        <v>505</v>
      </c>
      <c r="F64" s="829">
        <v>105600</v>
      </c>
      <c r="G64" s="830" t="s">
        <v>461</v>
      </c>
      <c r="H64" s="417"/>
    </row>
    <row r="65" spans="1:8" ht="19.5" customHeight="1" x14ac:dyDescent="0.35">
      <c r="A65" s="820" t="s">
        <v>491</v>
      </c>
      <c r="B65" s="821">
        <v>1888</v>
      </c>
      <c r="C65" s="821"/>
      <c r="D65" s="821"/>
      <c r="E65" s="831" t="s">
        <v>520</v>
      </c>
      <c r="F65" s="829">
        <v>79650</v>
      </c>
      <c r="G65" s="830" t="s">
        <v>330</v>
      </c>
      <c r="H65" s="417"/>
    </row>
    <row r="66" spans="1:8" ht="19.5" customHeight="1" x14ac:dyDescent="0.35">
      <c r="A66" s="820" t="s">
        <v>491</v>
      </c>
      <c r="B66" s="821">
        <v>1936</v>
      </c>
      <c r="C66" s="821"/>
      <c r="D66" s="821"/>
      <c r="E66" s="831" t="s">
        <v>333</v>
      </c>
      <c r="F66" s="829">
        <v>16800</v>
      </c>
      <c r="G66" s="830" t="s">
        <v>471</v>
      </c>
      <c r="H66" s="417"/>
    </row>
    <row r="67" spans="1:8" ht="19.5" customHeight="1" x14ac:dyDescent="0.35">
      <c r="A67" s="820" t="s">
        <v>491</v>
      </c>
      <c r="B67" s="821">
        <v>1987</v>
      </c>
      <c r="C67" s="821"/>
      <c r="D67" s="821"/>
      <c r="E67" s="831" t="s">
        <v>489</v>
      </c>
      <c r="F67" s="829">
        <v>20000</v>
      </c>
      <c r="G67" s="830" t="s">
        <v>461</v>
      </c>
      <c r="H67" s="417"/>
    </row>
    <row r="68" spans="1:8" ht="19.5" customHeight="1" x14ac:dyDescent="0.35">
      <c r="A68" s="820" t="s">
        <v>491</v>
      </c>
      <c r="B68" s="821">
        <v>2034</v>
      </c>
      <c r="C68" s="821"/>
      <c r="D68" s="821"/>
      <c r="E68" s="831" t="s">
        <v>522</v>
      </c>
      <c r="F68" s="829">
        <v>126582</v>
      </c>
      <c r="G68" s="830" t="s">
        <v>523</v>
      </c>
      <c r="H68" s="417"/>
    </row>
    <row r="69" spans="1:8" ht="19.5" customHeight="1" x14ac:dyDescent="0.35">
      <c r="A69" s="820" t="s">
        <v>491</v>
      </c>
      <c r="B69" s="821">
        <v>2072</v>
      </c>
      <c r="C69" s="821"/>
      <c r="D69" s="821"/>
      <c r="E69" s="831" t="s">
        <v>489</v>
      </c>
      <c r="F69" s="829">
        <v>20000</v>
      </c>
      <c r="G69" s="830" t="s">
        <v>461</v>
      </c>
      <c r="H69" s="417"/>
    </row>
    <row r="70" spans="1:8" ht="19.5" customHeight="1" x14ac:dyDescent="0.35">
      <c r="A70" s="820" t="s">
        <v>491</v>
      </c>
      <c r="B70" s="821">
        <v>2096</v>
      </c>
      <c r="C70" s="821"/>
      <c r="D70" s="821"/>
      <c r="E70" s="831" t="s">
        <v>524</v>
      </c>
      <c r="F70" s="829">
        <v>49000</v>
      </c>
      <c r="G70" s="830" t="s">
        <v>462</v>
      </c>
      <c r="H70" s="417"/>
    </row>
    <row r="71" spans="1:8" ht="19.5" customHeight="1" x14ac:dyDescent="0.35">
      <c r="A71" s="820" t="s">
        <v>491</v>
      </c>
      <c r="B71" s="821">
        <v>2147</v>
      </c>
      <c r="C71" s="821"/>
      <c r="D71" s="821"/>
      <c r="E71" s="831" t="s">
        <v>511</v>
      </c>
      <c r="F71" s="829">
        <v>172000</v>
      </c>
      <c r="G71" s="830" t="s">
        <v>461</v>
      </c>
      <c r="H71" s="417"/>
    </row>
    <row r="72" spans="1:8" ht="19.5" customHeight="1" x14ac:dyDescent="0.35">
      <c r="A72" s="820" t="s">
        <v>491</v>
      </c>
      <c r="B72" s="821">
        <v>2277</v>
      </c>
      <c r="C72" s="821"/>
      <c r="D72" s="821"/>
      <c r="E72" s="831" t="s">
        <v>525</v>
      </c>
      <c r="F72" s="829">
        <v>24000</v>
      </c>
      <c r="G72" s="833" t="s">
        <v>461</v>
      </c>
      <c r="H72" s="417"/>
    </row>
    <row r="73" spans="1:8" ht="19.5" customHeight="1" x14ac:dyDescent="0.35">
      <c r="A73" s="820" t="s">
        <v>491</v>
      </c>
      <c r="B73" s="821">
        <v>2169</v>
      </c>
      <c r="C73" s="821"/>
      <c r="D73" s="821"/>
      <c r="E73" s="831" t="s">
        <v>333</v>
      </c>
      <c r="F73" s="829">
        <v>16800</v>
      </c>
      <c r="G73" s="830" t="s">
        <v>471</v>
      </c>
      <c r="H73" s="417"/>
    </row>
    <row r="74" spans="1:8" ht="19.5" customHeight="1" x14ac:dyDescent="0.35">
      <c r="A74" s="820" t="s">
        <v>491</v>
      </c>
      <c r="B74" s="821">
        <v>2649</v>
      </c>
      <c r="C74" s="821"/>
      <c r="D74" s="821"/>
      <c r="E74" s="831" t="s">
        <v>526</v>
      </c>
      <c r="F74" s="829">
        <v>1013940</v>
      </c>
      <c r="G74" s="830" t="s">
        <v>527</v>
      </c>
      <c r="H74" s="417"/>
    </row>
    <row r="75" spans="1:8" ht="19.5" customHeight="1" x14ac:dyDescent="0.35">
      <c r="A75" s="820" t="s">
        <v>491</v>
      </c>
      <c r="B75" s="821">
        <v>2417</v>
      </c>
      <c r="C75" s="821"/>
      <c r="D75" s="821"/>
      <c r="E75" s="831" t="s">
        <v>333</v>
      </c>
      <c r="F75" s="829">
        <v>16800</v>
      </c>
      <c r="G75" s="830" t="s">
        <v>471</v>
      </c>
      <c r="H75" s="417"/>
    </row>
    <row r="76" spans="1:8" ht="19.5" customHeight="1" x14ac:dyDescent="0.35">
      <c r="A76" s="820" t="s">
        <v>491</v>
      </c>
      <c r="B76" s="821">
        <v>2372</v>
      </c>
      <c r="C76" s="821"/>
      <c r="D76" s="821"/>
      <c r="E76" s="831" t="s">
        <v>503</v>
      </c>
      <c r="F76" s="829">
        <v>28000</v>
      </c>
      <c r="G76" s="830" t="s">
        <v>335</v>
      </c>
      <c r="H76" s="417"/>
    </row>
    <row r="77" spans="1:8" ht="19.5" customHeight="1" x14ac:dyDescent="0.35">
      <c r="A77" s="820" t="s">
        <v>491</v>
      </c>
      <c r="B77" s="821">
        <v>2372</v>
      </c>
      <c r="C77" s="821"/>
      <c r="D77" s="821"/>
      <c r="E77" s="831" t="s">
        <v>497</v>
      </c>
      <c r="F77" s="829">
        <v>29600</v>
      </c>
      <c r="G77" s="830" t="s">
        <v>330</v>
      </c>
      <c r="H77" s="417"/>
    </row>
    <row r="78" spans="1:8" ht="19.5" customHeight="1" x14ac:dyDescent="0.35">
      <c r="A78" s="820" t="s">
        <v>491</v>
      </c>
      <c r="B78" s="821">
        <v>2643</v>
      </c>
      <c r="C78" s="821"/>
      <c r="D78" s="821"/>
      <c r="E78" s="831" t="s">
        <v>528</v>
      </c>
      <c r="F78" s="829">
        <v>109315</v>
      </c>
      <c r="G78" s="830" t="s">
        <v>529</v>
      </c>
      <c r="H78" s="417"/>
    </row>
    <row r="79" spans="1:8" ht="19.5" customHeight="1" x14ac:dyDescent="0.35">
      <c r="A79" s="820" t="s">
        <v>531</v>
      </c>
      <c r="B79" s="821">
        <v>1212</v>
      </c>
      <c r="C79" s="821"/>
      <c r="D79" s="821"/>
      <c r="E79" s="831" t="s">
        <v>532</v>
      </c>
      <c r="F79" s="829">
        <v>67200</v>
      </c>
      <c r="G79" s="830" t="s">
        <v>471</v>
      </c>
      <c r="H79" s="417"/>
    </row>
    <row r="80" spans="1:8" ht="19.5" customHeight="1" x14ac:dyDescent="0.35">
      <c r="A80" s="820" t="s">
        <v>533</v>
      </c>
      <c r="B80" s="834">
        <v>1121</v>
      </c>
      <c r="C80" s="821"/>
      <c r="D80" s="821"/>
      <c r="E80" s="831" t="s">
        <v>476</v>
      </c>
      <c r="F80" s="829">
        <v>89103</v>
      </c>
      <c r="G80" s="830" t="s">
        <v>523</v>
      </c>
      <c r="H80" s="417"/>
    </row>
    <row r="81" spans="1:8" ht="19.5" customHeight="1" x14ac:dyDescent="0.35">
      <c r="A81" s="820" t="s">
        <v>533</v>
      </c>
      <c r="B81" s="821">
        <v>1269</v>
      </c>
      <c r="C81" s="821"/>
      <c r="D81" s="821"/>
      <c r="E81" s="831" t="s">
        <v>534</v>
      </c>
      <c r="F81" s="829">
        <v>12900</v>
      </c>
      <c r="G81" s="830" t="s">
        <v>471</v>
      </c>
      <c r="H81" s="417"/>
    </row>
    <row r="82" spans="1:8" ht="19.5" customHeight="1" x14ac:dyDescent="0.35">
      <c r="A82" s="820" t="s">
        <v>530</v>
      </c>
      <c r="B82" s="821">
        <v>1815</v>
      </c>
      <c r="C82" s="821"/>
      <c r="D82" s="821"/>
      <c r="E82" s="831" t="s">
        <v>492</v>
      </c>
      <c r="F82" s="829">
        <v>77500</v>
      </c>
      <c r="G82" s="830" t="s">
        <v>461</v>
      </c>
      <c r="H82" s="417"/>
    </row>
    <row r="83" spans="1:8" ht="16.5" customHeight="1" x14ac:dyDescent="0.35">
      <c r="A83" s="820"/>
      <c r="B83" s="821"/>
      <c r="C83" s="821"/>
      <c r="D83" s="821"/>
      <c r="E83" s="831"/>
      <c r="F83" s="829"/>
      <c r="G83" s="830"/>
      <c r="H83" s="417"/>
    </row>
    <row r="84" spans="1:8" ht="19.5" customHeight="1" x14ac:dyDescent="0.35">
      <c r="A84" s="820"/>
      <c r="B84" s="834"/>
      <c r="C84" s="821"/>
      <c r="D84" s="821"/>
      <c r="E84" s="831"/>
      <c r="F84" s="829"/>
      <c r="G84" s="830"/>
      <c r="H84" s="417"/>
    </row>
    <row r="85" spans="1:8" ht="19.5" customHeight="1" x14ac:dyDescent="0.35">
      <c r="A85" s="820"/>
      <c r="B85" s="821"/>
      <c r="C85" s="821"/>
      <c r="D85" s="821"/>
      <c r="E85" s="831"/>
      <c r="F85" s="829"/>
      <c r="G85" s="830"/>
      <c r="H85" s="417"/>
    </row>
    <row r="86" spans="1:8" ht="15.75" customHeight="1" thickBot="1" x14ac:dyDescent="0.4">
      <c r="A86" s="820"/>
      <c r="B86" s="821"/>
      <c r="C86" s="821"/>
      <c r="D86" s="821"/>
      <c r="E86" s="831"/>
      <c r="F86" s="829"/>
      <c r="G86" s="830"/>
      <c r="H86" s="417"/>
    </row>
    <row r="87" spans="1:8" ht="17.25" customHeight="1" thickBot="1" x14ac:dyDescent="0.4">
      <c r="A87" s="1782" t="s">
        <v>48</v>
      </c>
      <c r="B87" s="1783"/>
      <c r="C87" s="1783"/>
      <c r="D87" s="1783"/>
      <c r="E87" s="1783"/>
      <c r="F87" s="691">
        <f>SUM(F11:F85)</f>
        <v>56182718.75</v>
      </c>
      <c r="G87" s="692"/>
      <c r="H87" s="417"/>
    </row>
    <row r="88" spans="1:8" x14ac:dyDescent="0.35">
      <c r="A88" s="629"/>
      <c r="B88" s="629"/>
      <c r="C88" s="629"/>
      <c r="D88" s="629"/>
      <c r="E88" s="629"/>
      <c r="F88" s="388"/>
      <c r="G88" s="388"/>
      <c r="H88" s="388"/>
    </row>
    <row r="89" spans="1:8" x14ac:dyDescent="0.35">
      <c r="A89" s="60"/>
      <c r="B89" s="60"/>
      <c r="C89" s="60"/>
      <c r="D89" s="60"/>
      <c r="E89" s="60"/>
      <c r="F89" s="388"/>
      <c r="G89" s="388"/>
      <c r="H89" s="388"/>
    </row>
    <row r="90" spans="1:8" x14ac:dyDescent="0.35">
      <c r="A90" s="60"/>
      <c r="B90" s="60"/>
      <c r="C90" s="60"/>
      <c r="D90" s="60"/>
      <c r="E90" s="60"/>
      <c r="F90" s="389"/>
      <c r="G90" s="60"/>
      <c r="H90" s="629"/>
    </row>
    <row r="91" spans="1:8" x14ac:dyDescent="0.35">
      <c r="A91" s="1763" t="s">
        <v>49</v>
      </c>
      <c r="B91" s="1763"/>
      <c r="C91" s="7"/>
      <c r="D91" s="206"/>
      <c r="E91" s="7"/>
      <c r="F91" s="1763" t="s">
        <v>37</v>
      </c>
      <c r="G91" s="1763"/>
      <c r="H91" s="809"/>
    </row>
    <row r="92" spans="1:8" x14ac:dyDescent="0.35">
      <c r="A92" s="620"/>
      <c r="B92" s="620"/>
      <c r="C92" s="617"/>
      <c r="D92" s="617"/>
      <c r="E92" s="617"/>
      <c r="F92" s="620"/>
      <c r="G92" s="620"/>
      <c r="H92" s="809"/>
    </row>
    <row r="93" spans="1:8" x14ac:dyDescent="0.35">
      <c r="A93" s="7"/>
      <c r="B93" s="7"/>
      <c r="C93" s="7"/>
      <c r="D93" s="206"/>
      <c r="E93" s="7"/>
      <c r="F93" s="1763" t="s">
        <v>38</v>
      </c>
      <c r="G93" s="1763"/>
      <c r="H93" s="809"/>
    </row>
    <row r="94" spans="1:8" x14ac:dyDescent="0.35">
      <c r="A94" s="7"/>
      <c r="B94" s="7"/>
      <c r="C94" s="7"/>
      <c r="D94" s="206"/>
      <c r="E94" s="7"/>
      <c r="F94" s="1763" t="s">
        <v>29</v>
      </c>
      <c r="G94" s="1763"/>
      <c r="H94" s="809"/>
    </row>
    <row r="95" spans="1:8" x14ac:dyDescent="0.35">
      <c r="A95" s="7"/>
      <c r="B95" s="7"/>
      <c r="C95" s="7"/>
      <c r="D95" s="206"/>
      <c r="E95" s="7"/>
      <c r="F95" s="1763" t="s">
        <v>30</v>
      </c>
      <c r="G95" s="1763"/>
      <c r="H95" s="809"/>
    </row>
    <row r="96" spans="1:8" x14ac:dyDescent="0.35">
      <c r="A96" s="7"/>
      <c r="B96" s="7"/>
      <c r="C96" s="7"/>
      <c r="D96" s="206"/>
      <c r="E96" s="7"/>
      <c r="F96" s="1654"/>
      <c r="G96" s="1654"/>
      <c r="H96" s="811"/>
    </row>
    <row r="97" spans="1:8" x14ac:dyDescent="0.35">
      <c r="A97" s="7"/>
      <c r="B97" s="7"/>
      <c r="C97" s="7"/>
      <c r="D97" s="206"/>
      <c r="E97" s="7"/>
      <c r="F97" s="7"/>
      <c r="G97" s="7"/>
      <c r="H97" s="808"/>
    </row>
    <row r="98" spans="1:8" x14ac:dyDescent="0.35">
      <c r="A98" s="435"/>
      <c r="B98" s="214"/>
    </row>
    <row r="99" spans="1:8" x14ac:dyDescent="0.35">
      <c r="A99" s="462"/>
      <c r="B99" s="214"/>
    </row>
  </sheetData>
  <mergeCells count="12">
    <mergeCell ref="F94:G94"/>
    <mergeCell ref="F95:G95"/>
    <mergeCell ref="F96:G96"/>
    <mergeCell ref="E9:E10"/>
    <mergeCell ref="F9:F10"/>
    <mergeCell ref="G9:G10"/>
    <mergeCell ref="F93:G93"/>
    <mergeCell ref="A6:G6"/>
    <mergeCell ref="F91:G91"/>
    <mergeCell ref="A87:E87"/>
    <mergeCell ref="A91:B91"/>
    <mergeCell ref="A3:D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&amp;RModelo 14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9"/>
  <sheetViews>
    <sheetView tabSelected="1" workbookViewId="0">
      <selection activeCell="H10" sqref="H10"/>
    </sheetView>
  </sheetViews>
  <sheetFormatPr defaultRowHeight="14.5" x14ac:dyDescent="0.35"/>
  <cols>
    <col min="1" max="1" width="36.81640625" customWidth="1"/>
  </cols>
  <sheetData>
    <row r="1" spans="1:12" x14ac:dyDescent="0.35">
      <c r="A1" s="1540" t="s">
        <v>683</v>
      </c>
      <c r="B1" s="1540"/>
      <c r="C1" s="1540"/>
      <c r="D1" s="1540"/>
      <c r="E1" s="1540"/>
      <c r="F1" s="1306"/>
      <c r="G1" s="1306"/>
      <c r="H1" s="1306"/>
      <c r="I1" s="1306"/>
      <c r="J1" s="1609"/>
      <c r="K1" s="1609"/>
    </row>
    <row r="2" spans="1:12" x14ac:dyDescent="0.35">
      <c r="A2" s="1308"/>
      <c r="B2" s="1308"/>
      <c r="C2" s="1308"/>
      <c r="D2" s="1308"/>
      <c r="E2" s="1308"/>
      <c r="F2" s="1306"/>
      <c r="G2" s="1306"/>
      <c r="H2" s="1306"/>
      <c r="I2" s="1306"/>
      <c r="J2" s="1311"/>
      <c r="K2" s="1311"/>
    </row>
    <row r="3" spans="1:12" x14ac:dyDescent="0.35">
      <c r="A3" s="1308"/>
      <c r="B3" s="1308"/>
      <c r="C3" s="1308"/>
      <c r="D3" s="1308"/>
      <c r="E3" s="1308"/>
      <c r="F3" s="1306"/>
      <c r="G3" s="1306"/>
      <c r="H3" s="1306"/>
      <c r="I3" s="1306"/>
      <c r="J3" s="1311"/>
      <c r="K3" s="1311"/>
    </row>
    <row r="4" spans="1:12" x14ac:dyDescent="0.35">
      <c r="A4" s="1308"/>
      <c r="B4" s="1308"/>
      <c r="C4" s="1308"/>
      <c r="D4" s="1308"/>
      <c r="E4" s="1308"/>
      <c r="F4" s="1306"/>
      <c r="G4" s="1306"/>
      <c r="H4" s="1306"/>
      <c r="I4" s="1306"/>
      <c r="J4" s="1311"/>
      <c r="K4" s="1311"/>
    </row>
    <row r="5" spans="1:12" ht="18" x14ac:dyDescent="0.35">
      <c r="B5" s="1381" t="s">
        <v>608</v>
      </c>
      <c r="C5" s="1381"/>
      <c r="D5" s="1381"/>
      <c r="E5" s="1381"/>
      <c r="F5" s="1381"/>
      <c r="G5" s="1381"/>
      <c r="H5" s="1381"/>
      <c r="I5" s="1381"/>
      <c r="J5" s="1381"/>
      <c r="K5" s="1311"/>
    </row>
    <row r="6" spans="1:12" ht="18" x14ac:dyDescent="0.35">
      <c r="A6" s="1312"/>
      <c r="B6" s="1312"/>
      <c r="C6" s="1312"/>
      <c r="D6" s="1312"/>
      <c r="E6" s="1312"/>
      <c r="F6" s="1312"/>
      <c r="G6" s="1312"/>
      <c r="H6" s="1312"/>
      <c r="I6" s="1312"/>
      <c r="J6" s="1312"/>
      <c r="K6" s="1311"/>
    </row>
    <row r="7" spans="1:12" x14ac:dyDescent="0.35">
      <c r="A7" s="1538"/>
      <c r="B7" s="1538"/>
      <c r="C7" s="1538"/>
      <c r="D7" s="1538"/>
      <c r="E7" s="1538"/>
      <c r="F7" s="1538"/>
      <c r="G7" s="1538"/>
      <c r="H7" s="1538"/>
      <c r="I7" s="1538"/>
      <c r="J7" s="1538"/>
      <c r="K7" s="1306"/>
    </row>
    <row r="8" spans="1:12" x14ac:dyDescent="0.35">
      <c r="A8" s="51" t="s">
        <v>708</v>
      </c>
      <c r="B8" s="51"/>
      <c r="C8" s="51"/>
      <c r="D8" s="51"/>
      <c r="E8" s="51"/>
      <c r="F8" s="51"/>
      <c r="G8" s="51"/>
      <c r="H8" s="51"/>
      <c r="I8" s="51"/>
      <c r="J8" s="51"/>
      <c r="K8" s="1306"/>
    </row>
    <row r="9" spans="1:12" x14ac:dyDescent="0.35">
      <c r="A9" s="1378" t="s">
        <v>709</v>
      </c>
      <c r="B9" s="51"/>
      <c r="C9" s="51"/>
      <c r="D9" s="51"/>
      <c r="E9" s="51"/>
      <c r="F9" s="51"/>
      <c r="G9" s="51"/>
      <c r="H9" s="51"/>
      <c r="I9" s="51"/>
      <c r="J9" s="51"/>
      <c r="K9" s="1306"/>
    </row>
    <row r="10" spans="1:12" x14ac:dyDescent="0.35">
      <c r="A10" s="1577" t="s">
        <v>834</v>
      </c>
      <c r="B10" s="1577"/>
      <c r="C10" s="1577"/>
      <c r="D10" s="1577"/>
      <c r="E10" s="1306"/>
      <c r="F10" s="1306"/>
      <c r="G10" s="1306"/>
      <c r="H10" s="1306"/>
      <c r="I10" s="1306"/>
      <c r="J10" s="1306"/>
      <c r="K10" s="1306"/>
    </row>
    <row r="11" spans="1:12" x14ac:dyDescent="0.35">
      <c r="A11" s="1329"/>
      <c r="B11" s="1329"/>
      <c r="C11" s="1329"/>
      <c r="D11" s="1329"/>
      <c r="E11" s="1324"/>
      <c r="F11" s="1324"/>
      <c r="G11" s="1324"/>
      <c r="H11" s="1324"/>
      <c r="I11" s="1324"/>
      <c r="J11" s="1324"/>
      <c r="K11" s="1324"/>
    </row>
    <row r="12" spans="1:12" x14ac:dyDescent="0.35">
      <c r="A12" s="1370" t="s">
        <v>879</v>
      </c>
      <c r="B12" s="1577" t="s">
        <v>835</v>
      </c>
      <c r="C12" s="1577"/>
      <c r="D12" s="1577"/>
      <c r="E12" s="1577"/>
      <c r="F12" s="1577"/>
      <c r="G12" s="1577"/>
      <c r="H12" s="1577"/>
      <c r="I12" s="1577"/>
      <c r="J12" s="1577"/>
      <c r="K12" s="1577"/>
      <c r="L12" s="1577"/>
    </row>
    <row r="13" spans="1:12" x14ac:dyDescent="0.35">
      <c r="A13" s="1379" t="s">
        <v>836</v>
      </c>
      <c r="B13" s="1366"/>
      <c r="C13" s="1366"/>
      <c r="D13" s="1366"/>
      <c r="E13" s="1366"/>
      <c r="F13" s="1366"/>
      <c r="G13" s="1366"/>
      <c r="H13" s="1366"/>
      <c r="I13" s="1366"/>
      <c r="J13" s="1366"/>
      <c r="K13" s="1366"/>
      <c r="L13" s="1366"/>
    </row>
    <row r="14" spans="1:12" x14ac:dyDescent="0.35">
      <c r="A14" s="45"/>
      <c r="B14" s="1537"/>
      <c r="C14" s="1537"/>
      <c r="D14" s="1537"/>
      <c r="E14" s="1537"/>
      <c r="F14" s="1537"/>
      <c r="G14" s="1537"/>
      <c r="H14" s="1537"/>
      <c r="I14" s="1537"/>
      <c r="J14" s="1537"/>
      <c r="K14" s="1537"/>
      <c r="L14" s="1537"/>
    </row>
    <row r="15" spans="1:12" ht="15" customHeight="1" x14ac:dyDescent="0.35">
      <c r="A15" s="1610" t="s">
        <v>880</v>
      </c>
      <c r="B15" s="1610"/>
      <c r="C15" s="1610"/>
      <c r="D15" s="1610"/>
      <c r="E15" s="1610"/>
      <c r="F15" s="1610"/>
      <c r="G15" s="1610"/>
      <c r="H15" s="1610"/>
      <c r="I15" s="1610"/>
      <c r="J15" s="1610"/>
      <c r="K15" s="1306"/>
    </row>
    <row r="16" spans="1:12" x14ac:dyDescent="0.35">
      <c r="A16" s="1306"/>
      <c r="B16" s="45"/>
      <c r="C16" s="1306"/>
      <c r="D16" s="1306"/>
      <c r="E16" s="1306"/>
      <c r="F16" s="1306"/>
      <c r="G16" s="1306"/>
      <c r="H16" s="1306"/>
      <c r="I16" s="1306"/>
      <c r="J16" s="1306"/>
      <c r="K16" s="1306"/>
    </row>
    <row r="17" spans="1:11" x14ac:dyDescent="0.35">
      <c r="A17" s="1306"/>
      <c r="B17" s="1577"/>
      <c r="C17" s="1577"/>
      <c r="D17" s="1577"/>
      <c r="E17" s="1306"/>
      <c r="F17" s="1306"/>
      <c r="G17" s="1306"/>
      <c r="H17" s="1306"/>
      <c r="I17" s="1306"/>
      <c r="J17" s="1306"/>
      <c r="K17" s="1306"/>
    </row>
    <row r="18" spans="1:11" x14ac:dyDescent="0.35">
      <c r="A18" s="1306"/>
      <c r="B18" s="1577"/>
      <c r="C18" s="1577"/>
      <c r="D18" s="1577"/>
      <c r="E18" s="1306"/>
      <c r="F18" s="1306"/>
      <c r="G18" s="1306"/>
      <c r="H18" s="1306"/>
      <c r="I18" s="1306"/>
      <c r="J18" s="1306"/>
      <c r="K18" s="1306"/>
    </row>
    <row r="19" spans="1:11" x14ac:dyDescent="0.35">
      <c r="A19" s="1306"/>
      <c r="B19" s="1577"/>
      <c r="C19" s="1577"/>
      <c r="D19" s="1577"/>
      <c r="E19" s="1306"/>
      <c r="F19" s="1306"/>
      <c r="G19" s="1306"/>
      <c r="H19" s="1306"/>
      <c r="I19" s="1306"/>
      <c r="J19" s="1306"/>
      <c r="K19" s="1306"/>
    </row>
    <row r="20" spans="1:11" x14ac:dyDescent="0.35">
      <c r="A20" s="1306"/>
      <c r="B20" s="1306"/>
      <c r="C20" s="1306"/>
      <c r="D20" s="1306"/>
      <c r="E20" s="1306"/>
      <c r="F20" s="1306"/>
      <c r="G20" s="1306"/>
      <c r="H20" s="1306"/>
      <c r="I20" s="1306"/>
      <c r="J20" s="1306"/>
      <c r="K20" s="1306"/>
    </row>
    <row r="21" spans="1:11" x14ac:dyDescent="0.35">
      <c r="A21" s="1577" t="s">
        <v>837</v>
      </c>
      <c r="B21" s="1577"/>
      <c r="C21" s="1577"/>
      <c r="D21" s="1577"/>
      <c r="E21" s="1577"/>
      <c r="F21" s="1577"/>
      <c r="G21" s="1577"/>
      <c r="H21" s="1577"/>
      <c r="I21" s="1577"/>
      <c r="J21" s="1306"/>
      <c r="K21" s="1306"/>
    </row>
    <row r="22" spans="1:11" x14ac:dyDescent="0.35">
      <c r="A22" s="1306"/>
      <c r="B22" s="1306"/>
      <c r="C22" s="1306"/>
      <c r="D22" s="1306"/>
      <c r="E22" s="1306"/>
      <c r="F22" s="1306"/>
      <c r="G22" s="1306"/>
      <c r="H22" s="1306"/>
      <c r="I22" s="1306"/>
      <c r="J22" s="1306"/>
      <c r="K22" s="1306"/>
    </row>
    <row r="23" spans="1:11" x14ac:dyDescent="0.35">
      <c r="A23" s="1306"/>
      <c r="B23" s="1306"/>
      <c r="C23" s="1306"/>
      <c r="D23" s="1306"/>
      <c r="E23" s="1306"/>
      <c r="F23" s="1306"/>
      <c r="G23" s="1306"/>
      <c r="H23" s="1306"/>
      <c r="I23" s="1306"/>
      <c r="J23" s="1306"/>
      <c r="K23" s="1306"/>
    </row>
    <row r="24" spans="1:11" ht="15" customHeight="1" x14ac:dyDescent="0.35">
      <c r="A24" s="1306"/>
      <c r="B24" s="1306"/>
      <c r="C24" s="1306"/>
      <c r="D24" s="1306"/>
      <c r="E24" s="1538" t="s">
        <v>684</v>
      </c>
      <c r="F24" s="1538"/>
      <c r="I24" s="1327"/>
      <c r="J24" s="1327"/>
      <c r="K24" s="1306"/>
    </row>
    <row r="25" spans="1:11" x14ac:dyDescent="0.35">
      <c r="A25" s="1306"/>
      <c r="B25" s="1306"/>
      <c r="C25" s="1306"/>
      <c r="D25" s="1306"/>
      <c r="E25" s="1306"/>
      <c r="F25" s="1306"/>
      <c r="G25" s="1306"/>
      <c r="H25" s="1307"/>
      <c r="I25" s="1307"/>
      <c r="J25" s="1307"/>
      <c r="K25" s="1306"/>
    </row>
    <row r="26" spans="1:11" ht="15" customHeight="1" x14ac:dyDescent="0.35">
      <c r="A26" s="1306"/>
      <c r="B26" s="1306"/>
      <c r="C26" s="1306"/>
      <c r="D26" s="1306"/>
      <c r="E26" s="1368"/>
      <c r="F26" s="1369" t="s">
        <v>28</v>
      </c>
      <c r="G26" s="99"/>
      <c r="H26" s="99"/>
      <c r="I26" s="99"/>
      <c r="K26" s="1306"/>
    </row>
    <row r="27" spans="1:11" ht="15" customHeight="1" x14ac:dyDescent="0.35">
      <c r="A27" s="1324"/>
      <c r="B27" s="1324"/>
      <c r="C27" s="1324"/>
      <c r="D27" s="1324"/>
      <c r="E27" s="1611" t="s">
        <v>697</v>
      </c>
      <c r="F27" s="1611"/>
      <c r="G27" s="1365"/>
      <c r="H27" s="1365"/>
      <c r="I27" s="1365"/>
      <c r="J27" s="1367"/>
      <c r="K27" s="1512"/>
    </row>
    <row r="28" spans="1:11" ht="15" customHeight="1" x14ac:dyDescent="0.35">
      <c r="A28" s="1324"/>
      <c r="B28" s="1324"/>
      <c r="C28" s="1324"/>
      <c r="D28" s="1324"/>
      <c r="E28" s="1324"/>
      <c r="F28" s="1365"/>
      <c r="G28" s="1365"/>
      <c r="H28" s="99"/>
      <c r="I28" s="99"/>
      <c r="J28" s="99"/>
      <c r="K28" s="1512"/>
    </row>
    <row r="29" spans="1:11" x14ac:dyDescent="0.35">
      <c r="E29" s="1608" t="s">
        <v>698</v>
      </c>
      <c r="F29" s="1608"/>
      <c r="G29" s="1380"/>
      <c r="H29" s="1380"/>
      <c r="I29" s="1380"/>
    </row>
  </sheetData>
  <sheetProtection algorithmName="SHA-512" hashValue="lCsNgTi2zlubfd4sX1R+eX3fANP6fHt1MMhjpkkeEaIwVtcBeYl1Z3qVEJCrYivrIdoDBJXNCdMIJ+M/eISiEw==" saltValue="7g/KMlkgTjEQnJ1oo64XfQ==" spinCount="100000" sheet="1" objects="1" scenarios="1" selectLockedCells="1" selectUnlockedCells="1"/>
  <mergeCells count="15">
    <mergeCell ref="E29:F29"/>
    <mergeCell ref="A1:E1"/>
    <mergeCell ref="J1:K1"/>
    <mergeCell ref="A7:J7"/>
    <mergeCell ref="A10:D10"/>
    <mergeCell ref="K27:K28"/>
    <mergeCell ref="B12:L12"/>
    <mergeCell ref="B14:L14"/>
    <mergeCell ref="B17:D17"/>
    <mergeCell ref="B18:D18"/>
    <mergeCell ref="B19:D19"/>
    <mergeCell ref="A15:J15"/>
    <mergeCell ref="E27:F27"/>
    <mergeCell ref="E24:F24"/>
    <mergeCell ref="A21:I21"/>
  </mergeCells>
  <pageMargins left="0.7" right="0.7" top="0.75" bottom="0.75" header="0.3" footer="0.3"/>
  <pageSetup paperSize="9" orientation="portrait" horizontalDpi="300" verticalDpi="3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6"/>
  <sheetViews>
    <sheetView workbookViewId="0">
      <selection activeCell="J10" sqref="J10"/>
    </sheetView>
  </sheetViews>
  <sheetFormatPr defaultRowHeight="14.5" x14ac:dyDescent="0.35"/>
  <cols>
    <col min="1" max="1" width="14" customWidth="1"/>
    <col min="2" max="2" width="11" customWidth="1"/>
    <col min="3" max="3" width="10.1796875" customWidth="1"/>
    <col min="4" max="4" width="12.1796875" customWidth="1"/>
    <col min="5" max="5" width="45.81640625" customWidth="1"/>
    <col min="6" max="6" width="11.81640625" bestFit="1" customWidth="1"/>
    <col min="7" max="7" width="16.81640625" customWidth="1"/>
    <col min="8" max="8" width="10.1796875" bestFit="1" customWidth="1"/>
    <col min="11" max="11" width="11" customWidth="1"/>
  </cols>
  <sheetData>
    <row r="1" spans="1:8" x14ac:dyDescent="0.35">
      <c r="A1" s="185" t="s">
        <v>268</v>
      </c>
      <c r="B1" s="197"/>
      <c r="C1" s="197"/>
      <c r="D1" s="1223"/>
      <c r="E1" s="1223"/>
      <c r="F1" s="814"/>
      <c r="G1" s="814"/>
    </row>
    <row r="2" spans="1:8" x14ac:dyDescent="0.35">
      <c r="A2" s="185"/>
      <c r="B2" s="197"/>
      <c r="C2" s="197"/>
      <c r="D2" s="1223"/>
      <c r="E2" s="1223"/>
      <c r="F2" s="814"/>
      <c r="G2" s="814"/>
    </row>
    <row r="3" spans="1:8" x14ac:dyDescent="0.35">
      <c r="A3" s="186" t="s">
        <v>558</v>
      </c>
      <c r="B3" s="815"/>
      <c r="C3" s="815"/>
      <c r="D3" s="81"/>
      <c r="E3" s="814"/>
      <c r="F3" s="814"/>
      <c r="G3" s="814"/>
    </row>
    <row r="4" spans="1:8" x14ac:dyDescent="0.35">
      <c r="A4" s="815"/>
      <c r="B4" s="815"/>
      <c r="C4" s="815"/>
      <c r="D4" s="81"/>
      <c r="E4" s="814"/>
      <c r="F4" s="814"/>
      <c r="G4" s="814"/>
    </row>
    <row r="5" spans="1:8" x14ac:dyDescent="0.35">
      <c r="A5" s="1653" t="s">
        <v>686</v>
      </c>
      <c r="B5" s="1653"/>
      <c r="C5" s="1653"/>
      <c r="D5" s="1653"/>
      <c r="E5" s="1653"/>
      <c r="F5" s="1653"/>
      <c r="G5" s="1653"/>
    </row>
    <row r="6" spans="1:8" x14ac:dyDescent="0.35">
      <c r="A6" s="1330"/>
      <c r="B6" s="1330"/>
      <c r="C6" s="1330"/>
      <c r="D6" s="1330"/>
      <c r="E6" s="1330"/>
      <c r="F6" s="1330"/>
      <c r="G6" s="1330"/>
    </row>
    <row r="7" spans="1:8" x14ac:dyDescent="0.35">
      <c r="A7" s="1221"/>
      <c r="B7" s="1221"/>
      <c r="C7" s="1221"/>
      <c r="D7" s="1221"/>
      <c r="E7" s="1221"/>
      <c r="F7" s="1221"/>
      <c r="G7" s="1221"/>
    </row>
    <row r="8" spans="1:8" ht="6.75" customHeight="1" thickBot="1" x14ac:dyDescent="0.4">
      <c r="A8" s="81"/>
      <c r="B8" s="81"/>
      <c r="C8" s="81"/>
      <c r="D8" s="81"/>
      <c r="E8" s="81"/>
      <c r="F8" s="81"/>
      <c r="G8" s="81"/>
    </row>
    <row r="9" spans="1:8" ht="15" customHeight="1" x14ac:dyDescent="0.35">
      <c r="A9" s="816" t="s">
        <v>13</v>
      </c>
      <c r="B9" s="1333" t="s">
        <v>50</v>
      </c>
      <c r="C9" s="1333" t="s">
        <v>52</v>
      </c>
      <c r="D9" s="1333" t="s">
        <v>265</v>
      </c>
      <c r="E9" s="1784" t="s">
        <v>16</v>
      </c>
      <c r="F9" s="1784" t="s">
        <v>25</v>
      </c>
      <c r="G9" s="1786" t="s">
        <v>267</v>
      </c>
    </row>
    <row r="10" spans="1:8" ht="22.5" customHeight="1" thickBot="1" x14ac:dyDescent="0.4">
      <c r="A10" s="818" t="s">
        <v>24</v>
      </c>
      <c r="B10" s="1334" t="s">
        <v>51</v>
      </c>
      <c r="C10" s="1334" t="s">
        <v>47</v>
      </c>
      <c r="D10" s="1334" t="s">
        <v>266</v>
      </c>
      <c r="E10" s="1785"/>
      <c r="F10" s="1785"/>
      <c r="G10" s="1787"/>
    </row>
    <row r="11" spans="1:8" ht="15.75" customHeight="1" x14ac:dyDescent="0.35">
      <c r="A11" s="1354" t="s">
        <v>673</v>
      </c>
      <c r="B11" s="1430">
        <v>214</v>
      </c>
      <c r="C11" s="1224"/>
      <c r="D11" s="1224"/>
      <c r="E11" s="1428" t="s">
        <v>674</v>
      </c>
      <c r="F11" s="1296">
        <v>71000</v>
      </c>
      <c r="G11" s="1786" t="s">
        <v>816</v>
      </c>
    </row>
    <row r="12" spans="1:8" x14ac:dyDescent="0.35">
      <c r="A12" s="1353" t="s">
        <v>673</v>
      </c>
      <c r="B12" s="1431">
        <v>226</v>
      </c>
      <c r="C12" s="1224"/>
      <c r="D12" s="1224"/>
      <c r="E12" s="1355" t="s">
        <v>674</v>
      </c>
      <c r="F12" s="1226">
        <v>46000</v>
      </c>
      <c r="G12" s="1792"/>
    </row>
    <row r="13" spans="1:8" x14ac:dyDescent="0.35">
      <c r="A13" s="1429" t="s">
        <v>675</v>
      </c>
      <c r="B13" s="1432">
        <v>159</v>
      </c>
      <c r="C13" s="1224"/>
      <c r="D13" s="1224"/>
      <c r="E13" s="1225" t="s">
        <v>817</v>
      </c>
      <c r="F13" s="1226">
        <v>12000</v>
      </c>
      <c r="G13" s="1427" t="s">
        <v>818</v>
      </c>
    </row>
    <row r="14" spans="1:8" x14ac:dyDescent="0.35">
      <c r="A14" s="1429" t="s">
        <v>675</v>
      </c>
      <c r="B14" s="1433">
        <v>165</v>
      </c>
      <c r="C14" s="1224"/>
      <c r="D14" s="1224"/>
      <c r="E14" s="1225" t="s">
        <v>819</v>
      </c>
      <c r="F14" s="1226">
        <v>57500</v>
      </c>
      <c r="G14" s="1427" t="s">
        <v>704</v>
      </c>
    </row>
    <row r="15" spans="1:8" ht="22.5" customHeight="1" x14ac:dyDescent="0.35">
      <c r="A15" s="1429" t="s">
        <v>675</v>
      </c>
      <c r="B15" s="1433">
        <v>170</v>
      </c>
      <c r="C15" s="1224"/>
      <c r="D15" s="1224"/>
      <c r="E15" s="1225" t="s">
        <v>820</v>
      </c>
      <c r="F15" s="1226">
        <v>18500</v>
      </c>
      <c r="G15" s="1427" t="s">
        <v>823</v>
      </c>
    </row>
    <row r="16" spans="1:8" ht="23" x14ac:dyDescent="0.35">
      <c r="A16" s="1429" t="s">
        <v>675</v>
      </c>
      <c r="B16" s="1408">
        <v>220</v>
      </c>
      <c r="C16" s="1224"/>
      <c r="D16" s="1224"/>
      <c r="E16" s="1225" t="s">
        <v>872</v>
      </c>
      <c r="F16" s="1226">
        <v>38400</v>
      </c>
      <c r="G16" s="1427" t="s">
        <v>824</v>
      </c>
      <c r="H16" s="847"/>
    </row>
    <row r="17" spans="1:11" x14ac:dyDescent="0.35">
      <c r="A17" s="1429" t="s">
        <v>672</v>
      </c>
      <c r="B17" s="1408">
        <v>238</v>
      </c>
      <c r="C17" s="1224"/>
      <c r="D17" s="1224"/>
      <c r="E17" s="1225" t="s">
        <v>821</v>
      </c>
      <c r="F17" s="1226">
        <v>923858</v>
      </c>
      <c r="G17" s="1427" t="s">
        <v>822</v>
      </c>
      <c r="H17" s="847"/>
    </row>
    <row r="18" spans="1:11" x14ac:dyDescent="0.35">
      <c r="A18" s="1353" t="s">
        <v>672</v>
      </c>
      <c r="B18" s="1321">
        <v>243</v>
      </c>
      <c r="C18" s="1224"/>
      <c r="D18" s="1224"/>
      <c r="E18" s="1225" t="s">
        <v>821</v>
      </c>
      <c r="F18" s="1226">
        <v>2155668</v>
      </c>
      <c r="G18" s="1427" t="s">
        <v>822</v>
      </c>
    </row>
    <row r="19" spans="1:11" ht="15" thickBot="1" x14ac:dyDescent="0.4">
      <c r="A19" s="1356"/>
      <c r="B19" s="1357"/>
      <c r="C19" s="1351"/>
      <c r="D19" s="1297"/>
      <c r="E19" s="1358"/>
      <c r="F19" s="1045"/>
      <c r="G19" s="1359"/>
    </row>
    <row r="20" spans="1:11" ht="15" thickBot="1" x14ac:dyDescent="0.4">
      <c r="A20" s="1789" t="s">
        <v>48</v>
      </c>
      <c r="B20" s="1790"/>
      <c r="C20" s="1790"/>
      <c r="D20" s="1790"/>
      <c r="E20" s="1791"/>
      <c r="F20" s="691">
        <f>SUM(F11:F19)</f>
        <v>3322926</v>
      </c>
      <c r="G20" s="692"/>
      <c r="H20" s="847"/>
    </row>
    <row r="21" spans="1:11" x14ac:dyDescent="0.35">
      <c r="A21" s="1227"/>
      <c r="B21" s="1228"/>
      <c r="C21" s="1229"/>
      <c r="D21" s="1230"/>
      <c r="E21" s="1231"/>
      <c r="F21" s="1230"/>
      <c r="G21" s="1230"/>
      <c r="H21" s="847"/>
    </row>
    <row r="22" spans="1:11" x14ac:dyDescent="0.35">
      <c r="A22" s="1227"/>
      <c r="B22" s="1228"/>
      <c r="C22" s="1229"/>
      <c r="D22" s="1230"/>
      <c r="E22" s="1231"/>
      <c r="F22" s="1230"/>
      <c r="G22" s="1230"/>
      <c r="H22" s="847"/>
    </row>
    <row r="23" spans="1:11" x14ac:dyDescent="0.35">
      <c r="A23" s="1227"/>
      <c r="B23" s="1228"/>
      <c r="C23" s="1229"/>
      <c r="D23" s="1230"/>
      <c r="E23" s="1231"/>
      <c r="F23" s="1230"/>
      <c r="G23" s="1230"/>
      <c r="H23" s="847"/>
      <c r="K23" s="1352"/>
    </row>
    <row r="24" spans="1:11" x14ac:dyDescent="0.35">
      <c r="A24" s="1227"/>
      <c r="B24" s="1228"/>
      <c r="C24" s="1229"/>
      <c r="D24" s="1230"/>
      <c r="E24" s="1231"/>
      <c r="F24" s="1230"/>
      <c r="G24" s="1230"/>
      <c r="H24" s="847"/>
      <c r="K24" s="1352"/>
    </row>
    <row r="25" spans="1:11" x14ac:dyDescent="0.35">
      <c r="A25" s="1227"/>
      <c r="B25" s="1228"/>
      <c r="C25" s="1229"/>
      <c r="D25" s="1230"/>
      <c r="E25" s="1231"/>
      <c r="F25" s="1230"/>
      <c r="G25" s="1230"/>
      <c r="H25" s="847"/>
      <c r="K25" s="1352"/>
    </row>
    <row r="26" spans="1:11" x14ac:dyDescent="0.35">
      <c r="A26" s="1232"/>
      <c r="B26" s="1228"/>
      <c r="C26" s="1233"/>
      <c r="D26" s="1230"/>
      <c r="E26" s="1231"/>
      <c r="F26" s="1230"/>
      <c r="G26" s="1230"/>
      <c r="K26" s="1352"/>
    </row>
    <row r="27" spans="1:11" x14ac:dyDescent="0.35">
      <c r="A27" s="1232"/>
      <c r="B27" s="1228"/>
      <c r="C27" s="1233"/>
      <c r="D27" s="1230"/>
      <c r="E27" s="1231"/>
      <c r="F27" s="1230"/>
      <c r="G27" s="1230"/>
      <c r="K27" s="847"/>
    </row>
    <row r="28" spans="1:11" x14ac:dyDescent="0.35">
      <c r="A28" t="s">
        <v>852</v>
      </c>
      <c r="E28" s="1231"/>
      <c r="F28" s="1533" t="s">
        <v>705</v>
      </c>
      <c r="G28" s="1533"/>
    </row>
    <row r="29" spans="1:11" x14ac:dyDescent="0.35">
      <c r="D29" t="s">
        <v>700</v>
      </c>
      <c r="E29" s="1335"/>
      <c r="F29" s="1335"/>
      <c r="G29" s="1223"/>
    </row>
    <row r="30" spans="1:11" x14ac:dyDescent="0.35">
      <c r="E30" s="71"/>
      <c r="F30" s="71"/>
      <c r="G30" s="71"/>
      <c r="H30" s="847"/>
    </row>
    <row r="31" spans="1:11" x14ac:dyDescent="0.35">
      <c r="A31" s="1223"/>
      <c r="B31" s="1223"/>
      <c r="C31" s="1223"/>
      <c r="D31" s="1223"/>
      <c r="E31" s="1788"/>
      <c r="F31" s="1788"/>
      <c r="G31" s="1223"/>
    </row>
    <row r="32" spans="1:11" x14ac:dyDescent="0.35">
      <c r="A32" s="1222"/>
      <c r="B32" s="1222"/>
      <c r="C32" s="1222"/>
      <c r="D32" s="1222"/>
      <c r="E32" s="81"/>
      <c r="F32" s="81"/>
      <c r="G32" s="81"/>
    </row>
    <row r="33" spans="1:8" x14ac:dyDescent="0.35">
      <c r="A33" s="1222"/>
      <c r="B33" s="1222"/>
      <c r="C33" s="1222"/>
      <c r="D33" s="1222"/>
      <c r="E33" s="1788"/>
      <c r="F33" s="1788"/>
      <c r="G33" s="1222"/>
      <c r="H33" s="847"/>
    </row>
    <row r="34" spans="1:8" x14ac:dyDescent="0.35">
      <c r="A34" s="1232"/>
      <c r="B34" s="1228"/>
      <c r="C34" s="1233"/>
      <c r="D34" s="1230"/>
      <c r="E34" s="1788"/>
      <c r="F34" s="1788"/>
      <c r="G34" s="1230"/>
    </row>
    <row r="35" spans="1:8" ht="15" customHeight="1" x14ac:dyDescent="0.35">
      <c r="A35" s="1232"/>
      <c r="B35" s="1228"/>
      <c r="C35" s="1233"/>
      <c r="D35" s="1230"/>
      <c r="E35" s="1788"/>
      <c r="F35" s="1788"/>
      <c r="G35" s="1230"/>
    </row>
    <row r="36" spans="1:8" ht="15.75" customHeight="1" x14ac:dyDescent="0.35"/>
    <row r="43" spans="1:8" ht="15" customHeight="1" x14ac:dyDescent="0.35"/>
    <row r="46" spans="1:8" ht="15" customHeight="1" x14ac:dyDescent="0.35"/>
  </sheetData>
  <sheetProtection algorithmName="SHA-512" hashValue="HXiZF/t1u96Xk9d+BWBn1zRLbzb4o3bxUh3R/1Ik9cCG4JOB9NMthstG2Qi5INIrh20XfwMgopUrPsuimY2JPg==" saltValue="qzLE/XnT+PU2sQ733imsNw==" spinCount="100000" sheet="1" objects="1" scenarios="1" selectLockedCells="1" selectUnlockedCells="1"/>
  <mergeCells count="11">
    <mergeCell ref="A20:E20"/>
    <mergeCell ref="A5:G5"/>
    <mergeCell ref="E9:E10"/>
    <mergeCell ref="F9:F10"/>
    <mergeCell ref="G9:G10"/>
    <mergeCell ref="G11:G12"/>
    <mergeCell ref="E31:F31"/>
    <mergeCell ref="E33:F33"/>
    <mergeCell ref="E34:F34"/>
    <mergeCell ref="E35:F35"/>
    <mergeCell ref="F28:G28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3"/>
  <sheetViews>
    <sheetView showGridLines="0" topLeftCell="A4" zoomScaleNormal="100" workbookViewId="0">
      <selection activeCell="P9" sqref="P9:P11"/>
    </sheetView>
  </sheetViews>
  <sheetFormatPr defaultRowHeight="14.5" x14ac:dyDescent="0.35"/>
  <cols>
    <col min="1" max="1" width="6.453125" customWidth="1"/>
    <col min="2" max="2" width="18.81640625" customWidth="1"/>
    <col min="3" max="3" width="13.81640625" customWidth="1"/>
    <col min="4" max="4" width="12" customWidth="1"/>
    <col min="5" max="5" width="10" customWidth="1"/>
    <col min="6" max="6" width="12.1796875" customWidth="1"/>
    <col min="7" max="7" width="7.81640625" customWidth="1"/>
    <col min="8" max="8" width="12.1796875" bestFit="1" customWidth="1"/>
    <col min="9" max="9" width="12" customWidth="1"/>
    <col min="10" max="10" width="12.81640625" bestFit="1" customWidth="1"/>
    <col min="11" max="11" width="8.81640625" customWidth="1"/>
    <col min="12" max="12" width="12.1796875" customWidth="1"/>
    <col min="13" max="13" width="12" customWidth="1"/>
    <col min="14" max="14" width="12.1796875" bestFit="1" customWidth="1"/>
    <col min="15" max="15" width="12.453125" customWidth="1"/>
    <col min="16" max="16" width="12.1796875" bestFit="1" customWidth="1"/>
    <col min="17" max="17" width="11.1796875" bestFit="1" customWidth="1"/>
  </cols>
  <sheetData>
    <row r="1" spans="1:17" ht="15" customHeight="1" x14ac:dyDescent="0.35">
      <c r="A1" s="185" t="s">
        <v>304</v>
      </c>
      <c r="B1" s="185"/>
      <c r="C1" s="185"/>
      <c r="D1" s="185"/>
      <c r="E1" s="185"/>
      <c r="F1" s="16"/>
      <c r="G1" s="210"/>
      <c r="H1" s="210"/>
      <c r="K1" s="210"/>
      <c r="L1" s="210"/>
      <c r="P1" s="206"/>
    </row>
    <row r="2" spans="1:17" ht="15" customHeight="1" x14ac:dyDescent="0.35">
      <c r="A2" s="1665"/>
      <c r="B2" s="1665"/>
      <c r="C2" s="1665"/>
      <c r="D2" s="1665"/>
      <c r="E2" s="1665"/>
      <c r="F2" s="1665"/>
      <c r="G2" s="78"/>
      <c r="H2" s="78"/>
      <c r="K2" s="78"/>
      <c r="L2" s="78"/>
      <c r="P2" s="8"/>
    </row>
    <row r="3" spans="1:17" x14ac:dyDescent="0.35">
      <c r="A3" s="186" t="s">
        <v>558</v>
      </c>
      <c r="B3" s="186"/>
      <c r="C3" s="186"/>
      <c r="D3" s="186"/>
      <c r="E3" s="186"/>
      <c r="F3" s="198"/>
      <c r="G3" s="210"/>
      <c r="H3" s="210"/>
      <c r="K3" s="210"/>
      <c r="L3" s="210"/>
      <c r="P3" s="205"/>
    </row>
    <row r="4" spans="1:17" ht="15" customHeight="1" x14ac:dyDescent="0.35">
      <c r="A4" s="186"/>
      <c r="B4" s="186"/>
      <c r="C4" s="186"/>
      <c r="D4" s="186"/>
      <c r="E4" s="186"/>
      <c r="F4" s="198"/>
      <c r="G4" s="210"/>
      <c r="H4" s="210"/>
      <c r="K4" s="210"/>
      <c r="L4" s="210"/>
      <c r="P4" s="45"/>
    </row>
    <row r="5" spans="1:17" ht="15" customHeight="1" x14ac:dyDescent="0.35">
      <c r="A5" s="1653" t="s">
        <v>873</v>
      </c>
      <c r="B5" s="1653"/>
      <c r="C5" s="1653"/>
      <c r="D5" s="1653"/>
      <c r="E5" s="1653"/>
      <c r="F5" s="1653"/>
      <c r="G5" s="1653"/>
      <c r="H5" s="1653"/>
      <c r="I5" s="1653"/>
      <c r="J5" s="1653"/>
      <c r="K5" s="1653"/>
      <c r="L5" s="1653"/>
      <c r="M5" s="1653"/>
      <c r="N5" s="1653"/>
      <c r="O5" s="1653"/>
      <c r="P5" s="45"/>
    </row>
    <row r="6" spans="1:17" ht="15" thickBot="1" x14ac:dyDescent="0.4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210"/>
      <c r="Q6" s="210"/>
    </row>
    <row r="7" spans="1:17" ht="16.5" customHeight="1" thickTop="1" thickBot="1" x14ac:dyDescent="0.4">
      <c r="A7" s="1795" t="s">
        <v>266</v>
      </c>
      <c r="B7" s="1796"/>
      <c r="C7" s="1796"/>
      <c r="D7" s="1796"/>
      <c r="E7" s="1796"/>
      <c r="F7" s="1797"/>
      <c r="G7" s="1811" t="s">
        <v>73</v>
      </c>
      <c r="H7" s="1812"/>
      <c r="I7" s="1812"/>
      <c r="J7" s="1813"/>
      <c r="K7" s="1811" t="s">
        <v>277</v>
      </c>
      <c r="L7" s="1812"/>
      <c r="M7" s="1812"/>
      <c r="N7" s="1813"/>
      <c r="O7" s="1798" t="s">
        <v>281</v>
      </c>
      <c r="P7" s="1809"/>
      <c r="Q7" s="1810"/>
    </row>
    <row r="8" spans="1:17" ht="24.75" customHeight="1" thickBot="1" x14ac:dyDescent="0.4">
      <c r="A8" s="1801" t="s">
        <v>269</v>
      </c>
      <c r="B8" s="1804" t="s">
        <v>40</v>
      </c>
      <c r="C8" s="221" t="s">
        <v>8</v>
      </c>
      <c r="D8" s="1793" t="s">
        <v>112</v>
      </c>
      <c r="E8" s="1794"/>
      <c r="F8" s="226"/>
      <c r="G8" s="1804" t="s">
        <v>273</v>
      </c>
      <c r="H8" s="1804" t="s">
        <v>273</v>
      </c>
      <c r="I8" s="1804" t="s">
        <v>8</v>
      </c>
      <c r="J8" s="1804" t="s">
        <v>275</v>
      </c>
      <c r="K8" s="1804" t="s">
        <v>273</v>
      </c>
      <c r="L8" s="1804" t="s">
        <v>273</v>
      </c>
      <c r="M8" s="1804" t="s">
        <v>8</v>
      </c>
      <c r="N8" s="1804" t="s">
        <v>279</v>
      </c>
      <c r="O8" s="1799"/>
      <c r="P8" s="1809"/>
      <c r="Q8" s="1810"/>
    </row>
    <row r="9" spans="1:17" x14ac:dyDescent="0.35">
      <c r="A9" s="1802"/>
      <c r="B9" s="1805"/>
      <c r="C9" s="223" t="s">
        <v>270</v>
      </c>
      <c r="D9" s="1808" t="s">
        <v>110</v>
      </c>
      <c r="E9" s="1808" t="s">
        <v>111</v>
      </c>
      <c r="F9" s="222" t="s">
        <v>8</v>
      </c>
      <c r="G9" s="1805"/>
      <c r="H9" s="1805"/>
      <c r="I9" s="1805"/>
      <c r="J9" s="1805"/>
      <c r="K9" s="1805"/>
      <c r="L9" s="1805"/>
      <c r="M9" s="1805"/>
      <c r="N9" s="1805"/>
      <c r="O9" s="1799"/>
      <c r="P9" s="1809"/>
      <c r="Q9" s="1810"/>
    </row>
    <row r="10" spans="1:17" ht="23.5" thickBot="1" x14ac:dyDescent="0.4">
      <c r="A10" s="1803"/>
      <c r="B10" s="1806"/>
      <c r="C10" s="224" t="s">
        <v>271</v>
      </c>
      <c r="D10" s="1806"/>
      <c r="E10" s="1806"/>
      <c r="F10" s="225" t="s">
        <v>266</v>
      </c>
      <c r="G10" s="225" t="s">
        <v>123</v>
      </c>
      <c r="H10" s="1806"/>
      <c r="I10" s="225" t="s">
        <v>274</v>
      </c>
      <c r="J10" s="225" t="s">
        <v>276</v>
      </c>
      <c r="K10" s="225" t="s">
        <v>123</v>
      </c>
      <c r="L10" s="1806"/>
      <c r="M10" s="225" t="s">
        <v>278</v>
      </c>
      <c r="N10" s="225" t="s">
        <v>280</v>
      </c>
      <c r="O10" s="1800"/>
      <c r="P10" s="1809"/>
      <c r="Q10" s="1810"/>
    </row>
    <row r="11" spans="1:17" ht="18" customHeight="1" thickBot="1" x14ac:dyDescent="0.4">
      <c r="A11" s="219"/>
      <c r="B11" s="220"/>
      <c r="C11" s="227" t="s">
        <v>114</v>
      </c>
      <c r="D11" s="228" t="s">
        <v>115</v>
      </c>
      <c r="E11" s="228" t="s">
        <v>116</v>
      </c>
      <c r="F11" s="229" t="s">
        <v>272</v>
      </c>
      <c r="G11" s="229" t="s">
        <v>118</v>
      </c>
      <c r="H11" s="229" t="s">
        <v>119</v>
      </c>
      <c r="I11" s="229" t="s">
        <v>282</v>
      </c>
      <c r="J11" s="229" t="s">
        <v>283</v>
      </c>
      <c r="K11" s="229" t="s">
        <v>126</v>
      </c>
      <c r="L11" s="229" t="s">
        <v>284</v>
      </c>
      <c r="M11" s="229" t="s">
        <v>285</v>
      </c>
      <c r="N11" s="229" t="s">
        <v>286</v>
      </c>
      <c r="O11" s="230" t="s">
        <v>287</v>
      </c>
      <c r="P11" s="1809"/>
      <c r="Q11" s="1810"/>
    </row>
    <row r="12" spans="1:17" ht="15" thickTop="1" x14ac:dyDescent="0.35">
      <c r="A12" s="62"/>
      <c r="B12" s="63"/>
      <c r="C12" s="1053"/>
      <c r="D12" s="1054"/>
      <c r="E12" s="1054"/>
      <c r="F12" s="1054"/>
      <c r="G12" s="1054"/>
      <c r="H12" s="1054"/>
      <c r="I12" s="1054"/>
      <c r="J12" s="1054"/>
      <c r="K12" s="1054"/>
      <c r="L12" s="1054"/>
      <c r="M12" s="1054"/>
      <c r="N12" s="1054"/>
      <c r="O12" s="1055"/>
      <c r="P12" s="211"/>
      <c r="Q12" s="210"/>
    </row>
    <row r="13" spans="1:17" x14ac:dyDescent="0.35">
      <c r="A13" s="57"/>
      <c r="B13" s="212"/>
      <c r="C13" s="803"/>
      <c r="D13" s="804"/>
      <c r="E13" s="804"/>
      <c r="F13" s="804"/>
      <c r="G13" s="804"/>
      <c r="H13" s="804"/>
      <c r="I13" s="804"/>
      <c r="J13" s="804"/>
      <c r="K13" s="805"/>
      <c r="L13" s="804"/>
      <c r="M13" s="804"/>
      <c r="N13" s="804"/>
      <c r="O13" s="883"/>
      <c r="P13" s="898"/>
      <c r="Q13" s="484"/>
    </row>
    <row r="14" spans="1:17" x14ac:dyDescent="0.35">
      <c r="A14" s="57"/>
      <c r="B14" s="212"/>
      <c r="C14" s="803"/>
      <c r="D14" s="804"/>
      <c r="E14" s="804"/>
      <c r="F14" s="804"/>
      <c r="G14" s="804"/>
      <c r="H14" s="804"/>
      <c r="I14" s="804"/>
      <c r="J14" s="804"/>
      <c r="K14" s="804"/>
      <c r="L14" s="804"/>
      <c r="M14" s="804"/>
      <c r="N14" s="804"/>
      <c r="O14" s="883"/>
      <c r="P14" s="898"/>
      <c r="Q14" s="484"/>
    </row>
    <row r="15" spans="1:17" x14ac:dyDescent="0.35">
      <c r="A15" s="57"/>
      <c r="B15" s="212"/>
      <c r="C15" s="218"/>
      <c r="D15" s="58"/>
      <c r="E15" s="58"/>
      <c r="F15" s="58"/>
      <c r="G15" s="58"/>
      <c r="H15" s="212"/>
      <c r="I15" s="58"/>
      <c r="J15" s="58"/>
      <c r="K15" s="212"/>
      <c r="L15" s="804"/>
      <c r="M15" s="212"/>
      <c r="N15" s="212"/>
      <c r="O15" s="883"/>
      <c r="P15" s="211"/>
      <c r="Q15" s="210"/>
    </row>
    <row r="16" spans="1:17" x14ac:dyDescent="0.35">
      <c r="A16" s="57"/>
      <c r="B16" s="212"/>
      <c r="C16" s="218"/>
      <c r="D16" s="58"/>
      <c r="E16" s="58"/>
      <c r="F16" s="58"/>
      <c r="G16" s="58"/>
      <c r="H16" s="212"/>
      <c r="I16" s="58"/>
      <c r="J16" s="58"/>
      <c r="K16" s="212"/>
      <c r="L16" s="212"/>
      <c r="M16" s="212"/>
      <c r="N16" s="212"/>
      <c r="O16" s="883"/>
      <c r="P16" s="211"/>
      <c r="Q16" s="210"/>
    </row>
    <row r="17" spans="1:17" x14ac:dyDescent="0.35">
      <c r="A17" s="57"/>
      <c r="B17" s="212"/>
      <c r="C17" s="218"/>
      <c r="D17" s="58"/>
      <c r="E17" s="58"/>
      <c r="F17" s="58"/>
      <c r="G17" s="58"/>
      <c r="H17" s="212"/>
      <c r="I17" s="58"/>
      <c r="J17" s="58"/>
      <c r="K17" s="212"/>
      <c r="L17" s="212"/>
      <c r="M17" s="212"/>
      <c r="N17" s="212"/>
      <c r="O17" s="883"/>
      <c r="P17" s="211"/>
      <c r="Q17" s="210"/>
    </row>
    <row r="18" spans="1:17" x14ac:dyDescent="0.35">
      <c r="A18" s="57"/>
      <c r="B18" s="212"/>
      <c r="C18" s="218"/>
      <c r="D18" s="58"/>
      <c r="E18" s="58"/>
      <c r="F18" s="58"/>
      <c r="G18" s="58"/>
      <c r="H18" s="212"/>
      <c r="I18" s="58"/>
      <c r="J18" s="58"/>
      <c r="K18" s="212"/>
      <c r="L18" s="212"/>
      <c r="M18" s="212"/>
      <c r="N18" s="212"/>
      <c r="O18" s="883"/>
      <c r="P18" s="211"/>
      <c r="Q18" s="210"/>
    </row>
    <row r="19" spans="1:17" x14ac:dyDescent="0.35">
      <c r="A19" s="57"/>
      <c r="B19" s="212"/>
      <c r="C19" s="218"/>
      <c r="D19" s="58"/>
      <c r="E19" s="58"/>
      <c r="F19" s="58"/>
      <c r="G19" s="58"/>
      <c r="H19" s="212"/>
      <c r="I19" s="58"/>
      <c r="J19" s="58"/>
      <c r="K19" s="212"/>
      <c r="L19" s="212"/>
      <c r="M19" s="212"/>
      <c r="N19" s="212"/>
      <c r="O19" s="883"/>
      <c r="P19" s="211"/>
      <c r="Q19" s="210"/>
    </row>
    <row r="20" spans="1:17" x14ac:dyDescent="0.35">
      <c r="A20" s="57"/>
      <c r="B20" s="212"/>
      <c r="C20" s="218"/>
      <c r="D20" s="58"/>
      <c r="E20" s="58"/>
      <c r="F20" s="58"/>
      <c r="G20" s="58"/>
      <c r="H20" s="212"/>
      <c r="I20" s="58"/>
      <c r="J20" s="58"/>
      <c r="K20" s="212"/>
      <c r="L20" s="212"/>
      <c r="M20" s="212"/>
      <c r="N20" s="212"/>
      <c r="O20" s="883"/>
      <c r="P20" s="211"/>
      <c r="Q20" s="210"/>
    </row>
    <row r="21" spans="1:17" x14ac:dyDescent="0.35">
      <c r="A21" s="57"/>
      <c r="B21" s="218"/>
      <c r="C21" s="218"/>
      <c r="D21" s="58"/>
      <c r="E21" s="58"/>
      <c r="F21" s="58"/>
      <c r="G21" s="58"/>
      <c r="H21" s="212"/>
      <c r="I21" s="58"/>
      <c r="J21" s="58"/>
      <c r="K21" s="212"/>
      <c r="L21" s="212"/>
      <c r="M21" s="212"/>
      <c r="N21" s="212"/>
      <c r="O21" s="883"/>
      <c r="P21" s="211"/>
      <c r="Q21" s="210"/>
    </row>
    <row r="22" spans="1:17" x14ac:dyDescent="0.35">
      <c r="A22" s="57"/>
      <c r="B22" s="218"/>
      <c r="C22" s="218"/>
      <c r="D22" s="58"/>
      <c r="E22" s="58"/>
      <c r="F22" s="58"/>
      <c r="G22" s="58"/>
      <c r="H22" s="212"/>
      <c r="I22" s="58"/>
      <c r="J22" s="58"/>
      <c r="K22" s="212"/>
      <c r="L22" s="212"/>
      <c r="M22" s="212"/>
      <c r="N22" s="212"/>
      <c r="O22" s="883"/>
      <c r="P22" s="211"/>
      <c r="Q22" s="210"/>
    </row>
    <row r="23" spans="1:17" x14ac:dyDescent="0.35">
      <c r="A23" s="57"/>
      <c r="B23" s="218"/>
      <c r="C23" s="218"/>
      <c r="D23" s="58"/>
      <c r="E23" s="58"/>
      <c r="F23" s="58"/>
      <c r="G23" s="58"/>
      <c r="H23" s="212"/>
      <c r="I23" s="58"/>
      <c r="J23" s="58"/>
      <c r="K23" s="212"/>
      <c r="L23" s="212"/>
      <c r="M23" s="212"/>
      <c r="N23" s="212"/>
      <c r="O23" s="883"/>
      <c r="P23" s="211"/>
      <c r="Q23" s="210"/>
    </row>
    <row r="24" spans="1:17" x14ac:dyDescent="0.35">
      <c r="A24" s="57"/>
      <c r="B24" s="218"/>
      <c r="C24" s="218"/>
      <c r="D24" s="58"/>
      <c r="E24" s="58"/>
      <c r="F24" s="58"/>
      <c r="G24" s="58"/>
      <c r="H24" s="212"/>
      <c r="I24" s="58"/>
      <c r="J24" s="58"/>
      <c r="K24" s="212"/>
      <c r="L24" s="212"/>
      <c r="M24" s="212"/>
      <c r="N24" s="212"/>
      <c r="O24" s="883"/>
      <c r="P24" s="211"/>
      <c r="Q24" s="210"/>
    </row>
    <row r="25" spans="1:17" x14ac:dyDescent="0.35">
      <c r="A25" s="57"/>
      <c r="B25" s="218"/>
      <c r="C25" s="218"/>
      <c r="D25" s="58"/>
      <c r="E25" s="58"/>
      <c r="F25" s="58"/>
      <c r="G25" s="58"/>
      <c r="H25" s="212"/>
      <c r="I25" s="58"/>
      <c r="J25" s="58"/>
      <c r="K25" s="212"/>
      <c r="L25" s="212"/>
      <c r="M25" s="212"/>
      <c r="N25" s="212"/>
      <c r="O25" s="883"/>
      <c r="P25" s="211"/>
      <c r="Q25" s="210"/>
    </row>
    <row r="26" spans="1:17" ht="15" thickBot="1" x14ac:dyDescent="0.4">
      <c r="A26" s="57"/>
      <c r="B26" s="218"/>
      <c r="C26" s="218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884"/>
      <c r="P26" s="211"/>
      <c r="Q26" s="210"/>
    </row>
    <row r="27" spans="1:17" ht="15" thickBot="1" x14ac:dyDescent="0.4">
      <c r="A27" s="1057" t="s">
        <v>12</v>
      </c>
      <c r="B27" s="1056"/>
      <c r="C27" s="806">
        <f>SUM(C12:C26)</f>
        <v>0</v>
      </c>
      <c r="D27" s="806">
        <f t="shared" ref="D27:N27" si="0">SUM(D12:D26)</f>
        <v>0</v>
      </c>
      <c r="E27" s="806">
        <f t="shared" si="0"/>
        <v>0</v>
      </c>
      <c r="F27" s="806">
        <f t="shared" si="0"/>
        <v>0</v>
      </c>
      <c r="G27" s="806">
        <f t="shared" si="0"/>
        <v>0</v>
      </c>
      <c r="H27" s="806">
        <f t="shared" si="0"/>
        <v>0</v>
      </c>
      <c r="I27" s="806">
        <f t="shared" si="0"/>
        <v>0</v>
      </c>
      <c r="J27" s="806">
        <f t="shared" si="0"/>
        <v>0</v>
      </c>
      <c r="K27" s="806">
        <f t="shared" si="0"/>
        <v>0</v>
      </c>
      <c r="L27" s="806">
        <f t="shared" si="0"/>
        <v>0</v>
      </c>
      <c r="M27" s="806">
        <f t="shared" si="0"/>
        <v>0</v>
      </c>
      <c r="N27" s="806">
        <f t="shared" si="0"/>
        <v>0</v>
      </c>
      <c r="O27" s="885">
        <f t="shared" ref="O27" si="1">SUM(O13:O26)</f>
        <v>0</v>
      </c>
      <c r="P27" s="211"/>
      <c r="Q27" s="210"/>
    </row>
    <row r="28" spans="1:17" ht="15" thickTop="1" x14ac:dyDescent="0.35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210"/>
      <c r="Q28" s="210"/>
    </row>
    <row r="29" spans="1:17" x14ac:dyDescent="0.35">
      <c r="A29" s="1336"/>
      <c r="B29" s="1336"/>
      <c r="C29" s="1336"/>
      <c r="D29" s="1336"/>
      <c r="E29" s="1336"/>
      <c r="F29" s="1336"/>
      <c r="G29" s="1336"/>
      <c r="H29" s="1336"/>
      <c r="I29" s="1336"/>
      <c r="J29" s="1336"/>
      <c r="K29" s="1336"/>
      <c r="L29" s="1336"/>
      <c r="M29" s="1336"/>
      <c r="N29" s="1336"/>
      <c r="O29" s="1336"/>
      <c r="P29" s="1335"/>
      <c r="Q29" s="1335"/>
    </row>
    <row r="30" spans="1:17" x14ac:dyDescent="0.35">
      <c r="A30" s="1336"/>
      <c r="B30" s="1336"/>
      <c r="C30" s="1336"/>
      <c r="D30" s="1336"/>
      <c r="E30" s="1336"/>
      <c r="F30" s="1336"/>
      <c r="G30" s="1336"/>
      <c r="H30" s="1336"/>
      <c r="I30" s="1336"/>
      <c r="J30" s="1336"/>
      <c r="K30" s="1336"/>
      <c r="L30" s="1336"/>
      <c r="M30" s="1336"/>
      <c r="N30" s="1336"/>
      <c r="O30" s="1336"/>
      <c r="P30" s="1335"/>
      <c r="Q30" s="1335"/>
    </row>
    <row r="31" spans="1:17" x14ac:dyDescent="0.35">
      <c r="A31" s="1336"/>
      <c r="B31" s="1336"/>
      <c r="C31" s="1336"/>
      <c r="D31" s="1336"/>
      <c r="E31" s="1336"/>
      <c r="F31" s="1336"/>
      <c r="G31" s="1336"/>
      <c r="H31" s="1336"/>
      <c r="I31" s="1336"/>
      <c r="J31" s="1336"/>
      <c r="K31" s="1336"/>
      <c r="L31" s="1336"/>
      <c r="M31" s="1336"/>
      <c r="N31" s="1336"/>
      <c r="O31" s="1336"/>
      <c r="P31" s="1335"/>
      <c r="Q31" s="1335"/>
    </row>
    <row r="32" spans="1:17" x14ac:dyDescent="0.35">
      <c r="A32" s="285"/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6"/>
      <c r="Q32" s="286"/>
    </row>
    <row r="33" spans="1:17" x14ac:dyDescent="0.35">
      <c r="A33" s="285"/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6"/>
      <c r="Q33" s="286"/>
    </row>
    <row r="34" spans="1:17" x14ac:dyDescent="0.35">
      <c r="A34" s="285"/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6"/>
      <c r="Q34" s="286"/>
    </row>
    <row r="35" spans="1:17" x14ac:dyDescent="0.35">
      <c r="A35" s="52"/>
      <c r="B35" s="210"/>
      <c r="C35" s="210"/>
      <c r="D35" s="52"/>
      <c r="E35" s="52"/>
      <c r="F35" s="52"/>
      <c r="G35" s="52"/>
      <c r="H35" s="210"/>
      <c r="I35" s="52"/>
      <c r="J35" s="52"/>
      <c r="K35" s="210"/>
      <c r="L35" s="1533" t="s">
        <v>622</v>
      </c>
      <c r="M35" s="1533"/>
      <c r="N35" s="1788"/>
      <c r="O35" s="1788"/>
      <c r="P35" s="210"/>
      <c r="Q35" s="210"/>
    </row>
    <row r="36" spans="1:17" ht="15" customHeight="1" x14ac:dyDescent="0.35">
      <c r="A36" s="1607" t="s">
        <v>852</v>
      </c>
      <c r="B36" s="1607"/>
      <c r="C36" s="1607"/>
      <c r="D36" s="1607"/>
      <c r="E36" s="71"/>
      <c r="F36" s="71"/>
      <c r="G36" s="71"/>
      <c r="H36" s="71"/>
      <c r="I36" s="71"/>
      <c r="J36" s="71"/>
      <c r="K36" s="71"/>
      <c r="L36" s="71"/>
      <c r="M36" s="71"/>
      <c r="N36" s="1788"/>
      <c r="O36" s="1788"/>
      <c r="P36" s="210"/>
      <c r="Q36" s="210"/>
    </row>
    <row r="37" spans="1:17" x14ac:dyDescent="0.35">
      <c r="A37" s="52"/>
      <c r="B37" s="210"/>
      <c r="C37" s="210"/>
      <c r="D37" s="52"/>
      <c r="E37" s="52"/>
      <c r="F37" s="52"/>
      <c r="G37" s="52"/>
      <c r="H37" s="210"/>
      <c r="I37" s="52"/>
      <c r="J37" s="52"/>
      <c r="K37" s="210"/>
      <c r="L37" s="1788" t="s">
        <v>18</v>
      </c>
      <c r="M37" s="1788"/>
      <c r="N37" s="1788"/>
      <c r="O37" s="1788"/>
      <c r="P37" s="210"/>
      <c r="Q37" s="210"/>
    </row>
    <row r="38" spans="1:17" ht="15" customHeight="1" x14ac:dyDescent="0.35">
      <c r="A38" s="80"/>
      <c r="B38" s="213"/>
      <c r="C38" s="213"/>
      <c r="D38" s="80"/>
      <c r="E38" s="81"/>
      <c r="F38" s="81"/>
      <c r="G38" s="81"/>
      <c r="H38" s="81"/>
      <c r="I38" s="52"/>
      <c r="J38" s="52"/>
      <c r="K38" s="81"/>
      <c r="L38" s="1788"/>
      <c r="M38" s="1788"/>
      <c r="N38" s="1788"/>
      <c r="O38" s="1788"/>
      <c r="P38" s="71"/>
      <c r="Q38" s="71"/>
    </row>
    <row r="39" spans="1:17" ht="15" customHeight="1" x14ac:dyDescent="0.35">
      <c r="A39" s="1807"/>
      <c r="B39" s="1807"/>
      <c r="C39" s="1807"/>
      <c r="D39" s="1807"/>
      <c r="E39" s="1807"/>
      <c r="F39" s="1807"/>
      <c r="G39" s="1807"/>
      <c r="H39" s="213"/>
      <c r="I39" s="52"/>
      <c r="J39" s="52"/>
      <c r="K39" s="210"/>
      <c r="L39" s="1788"/>
      <c r="M39" s="1788"/>
      <c r="N39" s="210"/>
      <c r="O39" s="71"/>
      <c r="P39" s="71"/>
      <c r="Q39" s="71"/>
    </row>
    <row r="40" spans="1:17" ht="15" customHeight="1" x14ac:dyDescent="0.35">
      <c r="A40" s="81"/>
      <c r="B40" s="81"/>
      <c r="C40" s="81"/>
      <c r="D40" s="81"/>
      <c r="E40" s="81"/>
      <c r="F40" s="81"/>
      <c r="G40" s="81"/>
      <c r="H40" s="81"/>
      <c r="I40" s="52"/>
      <c r="J40" s="52"/>
      <c r="K40" s="81"/>
      <c r="L40" s="81"/>
      <c r="M40" s="210"/>
      <c r="N40" s="210"/>
      <c r="O40" s="71"/>
      <c r="P40" s="71"/>
      <c r="Q40" s="210"/>
    </row>
    <row r="41" spans="1:17" ht="15" customHeight="1" x14ac:dyDescent="0.35">
      <c r="A41" s="52"/>
      <c r="B41" s="210"/>
      <c r="C41" s="210"/>
      <c r="D41" s="52"/>
      <c r="E41" s="52"/>
      <c r="F41" s="52"/>
      <c r="G41" s="52"/>
      <c r="H41" s="210"/>
      <c r="I41" s="52"/>
      <c r="J41" s="52"/>
      <c r="K41" s="210"/>
      <c r="L41" s="210"/>
      <c r="M41" s="210"/>
      <c r="N41" s="210"/>
      <c r="O41" s="71"/>
      <c r="P41" s="71"/>
      <c r="Q41" s="71"/>
    </row>
    <row r="42" spans="1:17" x14ac:dyDescent="0.35">
      <c r="A42" s="435"/>
      <c r="B42" s="214"/>
    </row>
    <row r="43" spans="1:17" x14ac:dyDescent="0.35">
      <c r="A43" s="462"/>
      <c r="B43" s="214"/>
      <c r="C43" s="214"/>
    </row>
  </sheetData>
  <sheetProtection algorithmName="SHA-512" hashValue="OaIQWSZSyPSt8z6e4UFtYWIQJBLHBL2egjrtIIxvR0voFMtixE2V7n1F6VyNIzRGLmW+/FVWcMBWF3UCFsdK3A==" saltValue="AJuSOdDzExHxl4daE30b7w==" spinCount="100000" sheet="1" objects="1" scenarios="1" selectLockedCells="1" selectUnlockedCells="1"/>
  <mergeCells count="33">
    <mergeCell ref="P7:P8"/>
    <mergeCell ref="Q7:Q8"/>
    <mergeCell ref="P9:P11"/>
    <mergeCell ref="Q9:Q11"/>
    <mergeCell ref="G7:J7"/>
    <mergeCell ref="K7:N7"/>
    <mergeCell ref="G8:G9"/>
    <mergeCell ref="H8:H10"/>
    <mergeCell ref="I8:I9"/>
    <mergeCell ref="J8:J9"/>
    <mergeCell ref="K8:K9"/>
    <mergeCell ref="L8:L10"/>
    <mergeCell ref="M8:M9"/>
    <mergeCell ref="L38:M38"/>
    <mergeCell ref="L39:M39"/>
    <mergeCell ref="A39:G39"/>
    <mergeCell ref="N38:O38"/>
    <mergeCell ref="D9:D10"/>
    <mergeCell ref="E9:E10"/>
    <mergeCell ref="L35:M35"/>
    <mergeCell ref="A2:F2"/>
    <mergeCell ref="A5:O5"/>
    <mergeCell ref="N35:O35"/>
    <mergeCell ref="N36:O36"/>
    <mergeCell ref="N37:O37"/>
    <mergeCell ref="D8:E8"/>
    <mergeCell ref="A7:F7"/>
    <mergeCell ref="O7:O10"/>
    <mergeCell ref="A36:D36"/>
    <mergeCell ref="A8:A10"/>
    <mergeCell ref="B8:B10"/>
    <mergeCell ref="N8:N9"/>
    <mergeCell ref="L37:M3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landscape" horizontalDpi="300" verticalDpi="300" r:id="rId1"/>
  <colBreaks count="1" manualBreakCount="1">
    <brk id="15" max="1048575" man="1"/>
  </colBreaks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showGridLines="0" topLeftCell="A10" workbookViewId="0">
      <selection activeCell="A22" sqref="A22:D22"/>
    </sheetView>
  </sheetViews>
  <sheetFormatPr defaultRowHeight="14.5" x14ac:dyDescent="0.35"/>
  <cols>
    <col min="1" max="1" width="48.1796875" customWidth="1"/>
    <col min="2" max="2" width="36.1796875" customWidth="1"/>
    <col min="3" max="3" width="23.54296875" customWidth="1"/>
    <col min="4" max="5" width="25.453125" customWidth="1"/>
  </cols>
  <sheetData>
    <row r="1" spans="1:15" ht="15" customHeight="1" x14ac:dyDescent="0.35">
      <c r="A1" s="185" t="s">
        <v>628</v>
      </c>
      <c r="B1" s="185"/>
      <c r="C1" s="185"/>
      <c r="D1" s="185"/>
      <c r="E1" s="185"/>
      <c r="F1" s="16"/>
      <c r="G1" s="210"/>
      <c r="H1" s="210"/>
      <c r="K1" s="210"/>
      <c r="L1" s="210"/>
    </row>
    <row r="2" spans="1:15" ht="15" customHeight="1" x14ac:dyDescent="0.35">
      <c r="A2" s="185"/>
      <c r="B2" s="185"/>
      <c r="C2" s="185"/>
      <c r="D2" s="185"/>
      <c r="E2" s="185"/>
      <c r="F2" s="16"/>
      <c r="G2" s="453"/>
      <c r="H2" s="453"/>
      <c r="K2" s="453"/>
      <c r="L2" s="453"/>
    </row>
    <row r="3" spans="1:15" x14ac:dyDescent="0.35">
      <c r="A3" s="1665"/>
      <c r="B3" s="1665"/>
      <c r="C3" s="1665"/>
      <c r="D3" s="1665"/>
      <c r="E3" s="1665"/>
      <c r="F3" s="1665"/>
      <c r="G3" s="78"/>
      <c r="H3" s="78"/>
      <c r="K3" s="78"/>
      <c r="L3" s="78"/>
    </row>
    <row r="4" spans="1:15" x14ac:dyDescent="0.35">
      <c r="A4" s="186" t="s">
        <v>558</v>
      </c>
      <c r="B4" s="186"/>
      <c r="C4" s="186"/>
      <c r="D4" s="186"/>
      <c r="E4" s="186"/>
      <c r="F4" s="198"/>
      <c r="G4" s="210"/>
      <c r="H4" s="210"/>
      <c r="K4" s="210"/>
      <c r="L4" s="210"/>
    </row>
    <row r="5" spans="1:15" x14ac:dyDescent="0.35">
      <c r="A5" s="186"/>
      <c r="B5" s="186"/>
      <c r="C5" s="186"/>
      <c r="D5" s="186"/>
      <c r="E5" s="186"/>
      <c r="F5" s="198"/>
      <c r="G5" s="210"/>
      <c r="H5" s="210"/>
      <c r="K5" s="210"/>
      <c r="L5" s="210"/>
    </row>
    <row r="6" spans="1:15" x14ac:dyDescent="0.35">
      <c r="A6" s="1653" t="s">
        <v>686</v>
      </c>
      <c r="B6" s="1653"/>
      <c r="C6" s="1653"/>
      <c r="D6" s="1653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</row>
    <row r="7" spans="1:15" x14ac:dyDescent="0.35">
      <c r="A7" s="284"/>
      <c r="B7" s="284"/>
      <c r="C7" s="284"/>
      <c r="D7" s="284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</row>
    <row r="8" spans="1:15" x14ac:dyDescent="0.35">
      <c r="A8" s="284"/>
      <c r="B8" s="284"/>
      <c r="C8" s="284"/>
      <c r="D8" s="284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</row>
    <row r="9" spans="1:15" x14ac:dyDescent="0.35">
      <c r="A9" s="7"/>
      <c r="B9" s="7"/>
      <c r="C9" s="7"/>
      <c r="D9" s="7"/>
      <c r="E9" s="7"/>
      <c r="F9" s="7"/>
      <c r="G9" s="7"/>
    </row>
    <row r="10" spans="1:15" ht="15" thickBot="1" x14ac:dyDescent="0.4">
      <c r="A10" s="9"/>
      <c r="B10" s="9"/>
      <c r="C10" s="9"/>
      <c r="D10" s="9"/>
      <c r="E10" s="7"/>
      <c r="F10" s="7"/>
      <c r="G10" s="7"/>
    </row>
    <row r="11" spans="1:15" ht="15" thickTop="1" x14ac:dyDescent="0.35">
      <c r="A11" s="1816" t="s">
        <v>290</v>
      </c>
      <c r="B11" s="1814" t="s">
        <v>55</v>
      </c>
      <c r="C11" s="1816" t="s">
        <v>288</v>
      </c>
      <c r="D11" s="1814" t="s">
        <v>289</v>
      </c>
      <c r="E11" s="84"/>
      <c r="F11" s="7"/>
      <c r="G11" s="7"/>
    </row>
    <row r="12" spans="1:15" ht="15" thickBot="1" x14ac:dyDescent="0.4">
      <c r="A12" s="1817"/>
      <c r="B12" s="1818"/>
      <c r="C12" s="1817"/>
      <c r="D12" s="1815"/>
      <c r="E12" s="84"/>
      <c r="F12" s="7"/>
      <c r="G12" s="7"/>
    </row>
    <row r="13" spans="1:15" ht="15" thickTop="1" x14ac:dyDescent="0.35">
      <c r="A13" s="1058" t="s">
        <v>574</v>
      </c>
      <c r="B13" s="1470" t="s">
        <v>662</v>
      </c>
      <c r="C13" s="1468" t="s">
        <v>325</v>
      </c>
      <c r="D13" s="287" t="s">
        <v>877</v>
      </c>
      <c r="E13" s="84"/>
      <c r="F13" s="7"/>
      <c r="G13" s="7"/>
    </row>
    <row r="14" spans="1:15" x14ac:dyDescent="0.35">
      <c r="A14" s="1058" t="s">
        <v>575</v>
      </c>
      <c r="B14" s="1471" t="s">
        <v>573</v>
      </c>
      <c r="C14" s="1469" t="s">
        <v>325</v>
      </c>
      <c r="D14" s="329" t="s">
        <v>877</v>
      </c>
      <c r="E14" s="84"/>
      <c r="F14" s="1465"/>
      <c r="G14" s="1465"/>
    </row>
    <row r="15" spans="1:15" ht="15" thickBot="1" x14ac:dyDescent="0.4">
      <c r="A15" s="1473" t="s">
        <v>869</v>
      </c>
      <c r="B15" s="1472" t="s">
        <v>868</v>
      </c>
      <c r="C15" s="1469" t="s">
        <v>325</v>
      </c>
      <c r="D15" s="329" t="s">
        <v>877</v>
      </c>
      <c r="E15" s="84"/>
      <c r="F15" s="7"/>
      <c r="G15" s="7"/>
    </row>
    <row r="16" spans="1:15" ht="11.25" customHeight="1" thickTop="1" x14ac:dyDescent="0.35">
      <c r="A16" s="15"/>
      <c r="B16" s="629"/>
      <c r="C16" s="15"/>
      <c r="D16" s="15"/>
      <c r="E16" s="7"/>
      <c r="F16" s="7"/>
      <c r="G16" s="7"/>
    </row>
    <row r="17" spans="1:7" ht="11.25" customHeight="1" x14ac:dyDescent="0.35">
      <c r="A17" s="60"/>
      <c r="B17" s="60"/>
      <c r="C17" s="60"/>
      <c r="D17" s="60"/>
      <c r="E17" s="283"/>
      <c r="F17" s="283"/>
      <c r="G17" s="283"/>
    </row>
    <row r="18" spans="1:7" ht="11.25" customHeight="1" x14ac:dyDescent="0.35">
      <c r="A18" s="629"/>
      <c r="B18" s="629"/>
      <c r="C18" s="629"/>
      <c r="D18" s="629"/>
      <c r="E18" s="1324"/>
      <c r="F18" s="1324"/>
      <c r="G18" s="1324"/>
    </row>
    <row r="19" spans="1:7" ht="11.25" customHeight="1" x14ac:dyDescent="0.35">
      <c r="A19" s="629"/>
      <c r="B19" s="629"/>
      <c r="C19" s="629"/>
      <c r="D19" s="629"/>
      <c r="E19" s="1324"/>
      <c r="F19" s="1324"/>
      <c r="G19" s="1324"/>
    </row>
    <row r="20" spans="1:7" ht="11.25" customHeight="1" x14ac:dyDescent="0.35">
      <c r="A20" s="629"/>
      <c r="B20" s="629"/>
      <c r="C20" s="629"/>
      <c r="D20" s="629"/>
      <c r="E20" s="1324"/>
      <c r="F20" s="1324"/>
      <c r="G20" s="1324"/>
    </row>
    <row r="21" spans="1:7" ht="11.25" customHeight="1" x14ac:dyDescent="0.35">
      <c r="A21" s="60"/>
      <c r="B21" s="60"/>
      <c r="C21" s="60"/>
      <c r="D21" s="60"/>
      <c r="E21" s="283"/>
      <c r="F21" s="283"/>
      <c r="G21" s="283"/>
    </row>
    <row r="22" spans="1:7" ht="15" customHeight="1" x14ac:dyDescent="0.35">
      <c r="A22" s="1819"/>
      <c r="B22" s="1819"/>
      <c r="C22" s="1819"/>
      <c r="D22" s="1819"/>
      <c r="E22" s="283"/>
      <c r="F22" s="283"/>
      <c r="G22" s="283"/>
    </row>
    <row r="23" spans="1:7" ht="15" customHeight="1" x14ac:dyDescent="0.35">
      <c r="A23" s="629"/>
      <c r="B23" s="629"/>
      <c r="C23" s="629"/>
      <c r="D23" s="629"/>
      <c r="E23" s="617"/>
      <c r="F23" s="617"/>
      <c r="G23" s="617"/>
    </row>
    <row r="24" spans="1:7" x14ac:dyDescent="0.35">
      <c r="A24" s="60"/>
      <c r="B24" s="60"/>
      <c r="C24" s="60"/>
      <c r="D24" s="60"/>
      <c r="E24" s="283"/>
      <c r="F24" s="283"/>
      <c r="G24" s="283"/>
    </row>
    <row r="25" spans="1:7" x14ac:dyDescent="0.35">
      <c r="A25" s="1533" t="s">
        <v>871</v>
      </c>
      <c r="B25" s="1533"/>
      <c r="C25" s="16"/>
      <c r="D25" s="1533" t="s">
        <v>622</v>
      </c>
      <c r="E25" s="1533"/>
      <c r="F25" s="7"/>
      <c r="G25" s="7"/>
    </row>
    <row r="26" spans="1:7" x14ac:dyDescent="0.35">
      <c r="A26" s="619"/>
      <c r="B26" s="619"/>
      <c r="C26" s="16"/>
      <c r="D26" s="618"/>
      <c r="E26" s="617"/>
      <c r="F26" s="617"/>
      <c r="G26" s="617"/>
    </row>
    <row r="27" spans="1:7" ht="15" customHeight="1" x14ac:dyDescent="0.35">
      <c r="A27" s="865"/>
      <c r="B27" s="16" t="s">
        <v>28</v>
      </c>
      <c r="C27" s="19"/>
      <c r="D27" s="94" t="s">
        <v>18</v>
      </c>
      <c r="E27" s="8"/>
      <c r="F27" s="8"/>
      <c r="G27" s="8"/>
    </row>
    <row r="28" spans="1:7" ht="15" customHeight="1" x14ac:dyDescent="0.35">
      <c r="A28" s="865"/>
      <c r="B28" s="16"/>
      <c r="C28" s="19"/>
      <c r="D28" s="202"/>
      <c r="E28" s="8"/>
      <c r="F28" s="8"/>
      <c r="G28" s="8"/>
    </row>
    <row r="29" spans="1:7" ht="15" customHeight="1" x14ac:dyDescent="0.35">
      <c r="A29" s="865"/>
      <c r="B29" s="1474" t="s">
        <v>870</v>
      </c>
      <c r="C29" s="19"/>
      <c r="D29" s="202"/>
      <c r="E29" s="8"/>
      <c r="F29" s="8"/>
      <c r="G29" s="8"/>
    </row>
    <row r="30" spans="1:7" ht="15" customHeight="1" x14ac:dyDescent="0.35">
      <c r="A30" s="865"/>
      <c r="B30" s="16"/>
      <c r="C30" s="19"/>
      <c r="D30" s="202"/>
      <c r="E30" s="8"/>
      <c r="F30" s="8"/>
      <c r="G30" s="8"/>
    </row>
    <row r="31" spans="1:7" ht="15" customHeight="1" x14ac:dyDescent="0.35">
      <c r="A31" s="865"/>
      <c r="B31" s="16" t="s">
        <v>28</v>
      </c>
      <c r="C31" s="19"/>
      <c r="D31" s="202"/>
      <c r="E31" s="8"/>
      <c r="F31" s="8"/>
      <c r="G31" s="8"/>
    </row>
    <row r="32" spans="1:7" ht="15" customHeight="1" x14ac:dyDescent="0.35">
      <c r="A32" s="865"/>
      <c r="B32" s="16"/>
      <c r="C32" s="19"/>
      <c r="D32" s="202"/>
      <c r="E32" s="8"/>
      <c r="F32" s="8"/>
      <c r="G32" s="8"/>
    </row>
    <row r="33" spans="1:7" x14ac:dyDescent="0.35">
      <c r="A33" s="95"/>
      <c r="B33" s="95"/>
      <c r="C33" s="19"/>
      <c r="D33" s="94"/>
      <c r="E33" s="8"/>
      <c r="F33" s="8"/>
      <c r="G33" s="7"/>
    </row>
    <row r="34" spans="1:7" x14ac:dyDescent="0.35">
      <c r="A34" s="95"/>
      <c r="B34" s="214"/>
    </row>
    <row r="35" spans="1:7" x14ac:dyDescent="0.35">
      <c r="A35" s="95"/>
      <c r="B35" s="214"/>
    </row>
  </sheetData>
  <sheetProtection algorithmName="SHA-512" hashValue="/cX/o7rh17t2SV50WkiSX4ipWgNugcAJCTKxV5unw5VjBxltkGjA2M97VPjLTPpoaXaz9xXeAo3j4novXWAm6A==" saltValue="YbwcxrqH923TSk7y/LP+Ig==" spinCount="100000" sheet="1" objects="1" scenarios="1" selectLockedCells="1" selectUnlockedCells="1"/>
  <mergeCells count="9">
    <mergeCell ref="A3:F3"/>
    <mergeCell ref="A6:D6"/>
    <mergeCell ref="D11:D12"/>
    <mergeCell ref="A25:B25"/>
    <mergeCell ref="A11:A12"/>
    <mergeCell ref="B11:B12"/>
    <mergeCell ref="C11:C12"/>
    <mergeCell ref="A22:D22"/>
    <mergeCell ref="D25:E25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9"/>
  <sheetViews>
    <sheetView zoomScaleNormal="100" workbookViewId="0">
      <selection activeCell="K23" sqref="K23"/>
    </sheetView>
  </sheetViews>
  <sheetFormatPr defaultRowHeight="14.5" x14ac:dyDescent="0.35"/>
  <cols>
    <col min="1" max="1" width="24" customWidth="1"/>
    <col min="2" max="2" width="21" customWidth="1"/>
    <col min="3" max="3" width="21.453125" customWidth="1"/>
    <col min="4" max="4" width="8.453125" customWidth="1"/>
    <col min="5" max="5" width="8.54296875" customWidth="1"/>
    <col min="6" max="6" width="10.1796875" customWidth="1"/>
    <col min="7" max="7" width="10.54296875" bestFit="1" customWidth="1"/>
    <col min="8" max="10" width="10.453125" bestFit="1" customWidth="1"/>
    <col min="11" max="11" width="12.1796875" customWidth="1"/>
  </cols>
  <sheetData>
    <row r="1" spans="1:11" x14ac:dyDescent="0.35">
      <c r="A1" s="185" t="s">
        <v>559</v>
      </c>
      <c r="B1" s="185"/>
      <c r="C1" s="185"/>
      <c r="D1" s="1019"/>
    </row>
    <row r="2" spans="1:11" x14ac:dyDescent="0.35">
      <c r="A2" s="185"/>
      <c r="B2" s="185"/>
      <c r="C2" s="185"/>
      <c r="D2" s="1019"/>
    </row>
    <row r="3" spans="1:11" x14ac:dyDescent="0.35">
      <c r="A3" s="1665"/>
      <c r="B3" s="1665"/>
      <c r="C3" s="1016"/>
      <c r="D3" s="78"/>
    </row>
    <row r="4" spans="1:11" x14ac:dyDescent="0.35">
      <c r="A4" s="186" t="s">
        <v>558</v>
      </c>
      <c r="B4" s="186"/>
      <c r="C4" s="186"/>
      <c r="D4" s="1019"/>
    </row>
    <row r="5" spans="1:11" x14ac:dyDescent="0.35">
      <c r="A5" s="186"/>
      <c r="B5" s="186"/>
      <c r="C5" s="186"/>
      <c r="D5" s="1019"/>
    </row>
    <row r="6" spans="1:11" x14ac:dyDescent="0.35">
      <c r="A6" s="186"/>
      <c r="B6" s="186"/>
      <c r="C6" s="186"/>
      <c r="D6" s="1019"/>
    </row>
    <row r="7" spans="1:11" x14ac:dyDescent="0.35">
      <c r="A7" s="1653" t="s">
        <v>686</v>
      </c>
      <c r="B7" s="1653"/>
      <c r="C7" s="1653"/>
      <c r="D7" s="1653"/>
      <c r="E7" s="1653"/>
      <c r="F7" s="1653"/>
      <c r="G7" s="1653"/>
      <c r="H7" s="1653"/>
      <c r="I7" s="1653"/>
      <c r="J7" s="1653"/>
    </row>
    <row r="8" spans="1:11" x14ac:dyDescent="0.35">
      <c r="A8" s="1014"/>
      <c r="B8" s="1014"/>
      <c r="C8" s="1014"/>
      <c r="D8" s="1014"/>
      <c r="E8" s="1014"/>
    </row>
    <row r="9" spans="1:11" ht="15" thickBot="1" x14ac:dyDescent="0.4">
      <c r="A9" s="1014"/>
      <c r="B9" s="1014"/>
      <c r="C9" s="1014"/>
      <c r="D9" s="1014"/>
      <c r="E9" s="1014"/>
    </row>
    <row r="10" spans="1:11" ht="15.75" customHeight="1" thickBot="1" x14ac:dyDescent="0.4">
      <c r="A10" s="1830" t="s">
        <v>561</v>
      </c>
      <c r="B10" s="1833" t="s">
        <v>560</v>
      </c>
      <c r="C10" s="1820" t="s">
        <v>562</v>
      </c>
      <c r="D10" s="1820" t="s">
        <v>563</v>
      </c>
      <c r="E10" s="1820" t="s">
        <v>564</v>
      </c>
      <c r="F10" s="1820" t="s">
        <v>565</v>
      </c>
      <c r="G10" s="1820" t="s">
        <v>566</v>
      </c>
      <c r="H10" s="1823" t="s">
        <v>567</v>
      </c>
      <c r="I10" s="1824"/>
      <c r="J10" s="1825"/>
      <c r="K10" s="1826" t="s">
        <v>568</v>
      </c>
    </row>
    <row r="11" spans="1:11" ht="15" customHeight="1" x14ac:dyDescent="0.35">
      <c r="A11" s="1831"/>
      <c r="B11" s="1834"/>
      <c r="C11" s="1821"/>
      <c r="D11" s="1821"/>
      <c r="E11" s="1821"/>
      <c r="F11" s="1821"/>
      <c r="G11" s="1821"/>
      <c r="H11" s="1829" t="s">
        <v>569</v>
      </c>
      <c r="I11" s="1829" t="s">
        <v>570</v>
      </c>
      <c r="J11" s="1829" t="s">
        <v>571</v>
      </c>
      <c r="K11" s="1827"/>
    </row>
    <row r="12" spans="1:11" ht="15" thickBot="1" x14ac:dyDescent="0.4">
      <c r="A12" s="1832"/>
      <c r="B12" s="1835"/>
      <c r="C12" s="1822"/>
      <c r="D12" s="1822"/>
      <c r="E12" s="1822"/>
      <c r="F12" s="1822"/>
      <c r="G12" s="1822"/>
      <c r="H12" s="1822"/>
      <c r="I12" s="1822"/>
      <c r="J12" s="1822"/>
      <c r="K12" s="1828"/>
    </row>
    <row r="13" spans="1:11" x14ac:dyDescent="0.35">
      <c r="A13" s="1415" t="s">
        <v>812</v>
      </c>
      <c r="B13" s="1416" t="s">
        <v>865</v>
      </c>
      <c r="C13" s="1466" t="s">
        <v>862</v>
      </c>
      <c r="D13" s="1417"/>
      <c r="E13" s="1418"/>
      <c r="F13" s="1419"/>
      <c r="G13" s="1419"/>
      <c r="H13" s="1423"/>
      <c r="I13" s="1410"/>
      <c r="J13" s="1423"/>
      <c r="K13" s="1420" t="s">
        <v>378</v>
      </c>
    </row>
    <row r="14" spans="1:11" x14ac:dyDescent="0.35">
      <c r="A14" s="1411" t="s">
        <v>811</v>
      </c>
      <c r="B14" s="1412" t="s">
        <v>866</v>
      </c>
      <c r="C14" s="1467" t="s">
        <v>863</v>
      </c>
      <c r="D14" s="1413"/>
      <c r="E14" s="1414"/>
      <c r="F14" s="1361"/>
      <c r="G14" s="1361">
        <v>43467</v>
      </c>
      <c r="H14" s="1426">
        <v>129802</v>
      </c>
      <c r="I14" s="1424"/>
      <c r="J14" s="1422"/>
      <c r="K14" s="1362" t="s">
        <v>378</v>
      </c>
    </row>
    <row r="15" spans="1:11" x14ac:dyDescent="0.35">
      <c r="A15" s="1027" t="s">
        <v>813</v>
      </c>
      <c r="B15" s="1412" t="s">
        <v>866</v>
      </c>
      <c r="C15" s="1467" t="s">
        <v>863</v>
      </c>
      <c r="D15" s="1022"/>
      <c r="E15" s="1023"/>
      <c r="F15" s="1024"/>
      <c r="G15" s="1361">
        <v>43467</v>
      </c>
      <c r="H15" s="1425">
        <v>129802</v>
      </c>
      <c r="I15" s="1025"/>
      <c r="J15" s="1421"/>
      <c r="K15" s="1026" t="s">
        <v>378</v>
      </c>
    </row>
    <row r="16" spans="1:11" x14ac:dyDescent="0.35">
      <c r="A16" s="1021" t="s">
        <v>814</v>
      </c>
      <c r="B16" s="1360" t="s">
        <v>867</v>
      </c>
      <c r="C16" s="1467" t="s">
        <v>863</v>
      </c>
      <c r="D16" s="1022"/>
      <c r="E16" s="1023"/>
      <c r="F16" s="1024"/>
      <c r="G16" s="1024">
        <v>43472</v>
      </c>
      <c r="H16" s="1425">
        <v>129802</v>
      </c>
      <c r="I16" s="1025"/>
      <c r="J16" s="1421"/>
      <c r="K16" s="1026" t="s">
        <v>378</v>
      </c>
    </row>
    <row r="17" spans="1:11" x14ac:dyDescent="0.35">
      <c r="A17" s="1028" t="s">
        <v>815</v>
      </c>
      <c r="B17" s="1360" t="s">
        <v>865</v>
      </c>
      <c r="C17" s="1467" t="s">
        <v>863</v>
      </c>
      <c r="D17" s="1029"/>
      <c r="E17" s="1023"/>
      <c r="F17" s="1029"/>
      <c r="G17" s="1030">
        <v>43497</v>
      </c>
      <c r="H17" s="1031">
        <v>129802</v>
      </c>
      <c r="I17" s="1031"/>
      <c r="J17" s="1031"/>
      <c r="K17" s="1026" t="s">
        <v>378</v>
      </c>
    </row>
    <row r="18" spans="1:11" x14ac:dyDescent="0.35">
      <c r="A18" s="1032" t="s">
        <v>864</v>
      </c>
      <c r="B18" s="1360" t="s">
        <v>865</v>
      </c>
      <c r="C18" s="1467" t="s">
        <v>863</v>
      </c>
      <c r="D18" s="1033"/>
      <c r="E18" s="1023"/>
      <c r="F18" s="1029"/>
      <c r="G18" s="1030">
        <v>43497</v>
      </c>
      <c r="H18" s="1031">
        <v>129802</v>
      </c>
      <c r="I18" s="1031"/>
      <c r="J18" s="1031"/>
      <c r="K18" s="1026" t="s">
        <v>378</v>
      </c>
    </row>
    <row r="19" spans="1:11" ht="15" thickBot="1" x14ac:dyDescent="0.4">
      <c r="A19" s="1034"/>
      <c r="B19" s="1035"/>
      <c r="C19" s="1036"/>
      <c r="D19" s="1037"/>
      <c r="E19" s="1038"/>
      <c r="F19" s="1039"/>
      <c r="G19" s="1039"/>
      <c r="H19" s="1037"/>
      <c r="I19" s="1037"/>
      <c r="J19" s="1037"/>
      <c r="K19" s="1040"/>
    </row>
    <row r="25" spans="1:11" x14ac:dyDescent="0.35">
      <c r="A25" s="1577" t="s">
        <v>859</v>
      </c>
      <c r="B25" s="1577"/>
      <c r="C25" s="1013"/>
      <c r="D25" s="1012"/>
      <c r="I25" s="1533" t="s">
        <v>627</v>
      </c>
      <c r="J25" s="1533"/>
    </row>
    <row r="26" spans="1:11" x14ac:dyDescent="0.35">
      <c r="A26" s="1013"/>
      <c r="B26" s="1013"/>
      <c r="C26" s="1013"/>
      <c r="D26" s="1012"/>
      <c r="E26" s="1015"/>
      <c r="F26" s="1015"/>
    </row>
    <row r="27" spans="1:11" x14ac:dyDescent="0.35">
      <c r="A27" s="1012"/>
      <c r="B27" s="1012"/>
      <c r="C27" s="1012"/>
      <c r="D27" s="1012"/>
      <c r="I27" s="1763" t="s">
        <v>626</v>
      </c>
      <c r="J27" s="1763"/>
    </row>
    <row r="28" spans="1:11" x14ac:dyDescent="0.35">
      <c r="A28" s="1012"/>
      <c r="B28" s="1012"/>
      <c r="C28" s="1012"/>
      <c r="D28" s="1012"/>
      <c r="E28" s="1763"/>
      <c r="F28" s="1763"/>
    </row>
    <row r="29" spans="1:11" x14ac:dyDescent="0.35">
      <c r="A29" s="1012"/>
      <c r="B29" s="1012"/>
      <c r="C29" s="1012"/>
      <c r="D29" s="1012"/>
      <c r="E29" s="1763"/>
      <c r="F29" s="1763"/>
    </row>
  </sheetData>
  <sheetProtection algorithmName="SHA-512" hashValue="GKQ1riNGAzoAlwgeXuvmWk8VUBkfES2vvpDiI9uOswnqRMx97tH8ZxEOyXwSJIxgKNI6YJ8PpPGW3QcDqNdgng==" saltValue="qvuu5g25hzH1gAJk7s1Lhw==" spinCount="100000" sheet="1" objects="1" scenarios="1" selectLockedCells="1" selectUnlockedCells="1"/>
  <mergeCells count="19">
    <mergeCell ref="A25:B25"/>
    <mergeCell ref="I25:J25"/>
    <mergeCell ref="I27:J27"/>
    <mergeCell ref="E28:F28"/>
    <mergeCell ref="E29:F29"/>
    <mergeCell ref="A3:B3"/>
    <mergeCell ref="E10:E12"/>
    <mergeCell ref="H10:J10"/>
    <mergeCell ref="K10:K12"/>
    <mergeCell ref="H11:H12"/>
    <mergeCell ref="I11:I12"/>
    <mergeCell ref="J11:J12"/>
    <mergeCell ref="F10:F12"/>
    <mergeCell ref="G10:G12"/>
    <mergeCell ref="A10:A12"/>
    <mergeCell ref="B10:B12"/>
    <mergeCell ref="C10:C12"/>
    <mergeCell ref="D10:D12"/>
    <mergeCell ref="A7:J7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5"/>
  <sheetViews>
    <sheetView showGridLines="0" topLeftCell="A4" workbookViewId="0">
      <selection activeCell="H37" sqref="H37"/>
    </sheetView>
  </sheetViews>
  <sheetFormatPr defaultRowHeight="14.5" x14ac:dyDescent="0.35"/>
  <cols>
    <col min="1" max="1" width="13.1796875" customWidth="1"/>
    <col min="2" max="2" width="22.453125" customWidth="1"/>
    <col min="3" max="3" width="15.81640625" customWidth="1"/>
    <col min="4" max="4" width="21" customWidth="1"/>
    <col min="5" max="5" width="18.81640625" customWidth="1"/>
  </cols>
  <sheetData>
    <row r="1" spans="1:13" ht="15" customHeight="1" x14ac:dyDescent="0.35">
      <c r="A1" s="185" t="s">
        <v>291</v>
      </c>
      <c r="B1" s="185"/>
      <c r="C1" s="185"/>
      <c r="D1" s="185"/>
      <c r="E1" s="185"/>
      <c r="F1" s="185"/>
      <c r="G1" s="16"/>
      <c r="H1" s="210"/>
      <c r="I1" s="210"/>
      <c r="L1" s="210"/>
      <c r="M1" s="210"/>
    </row>
    <row r="2" spans="1:13" ht="15" customHeight="1" x14ac:dyDescent="0.35">
      <c r="A2" s="185"/>
      <c r="B2" s="185"/>
      <c r="C2" s="185"/>
      <c r="D2" s="185"/>
      <c r="E2" s="185"/>
      <c r="F2" s="185"/>
      <c r="G2" s="16"/>
      <c r="H2" s="453"/>
      <c r="I2" s="453"/>
      <c r="L2" s="453"/>
      <c r="M2" s="453"/>
    </row>
    <row r="3" spans="1:13" ht="15" customHeight="1" x14ac:dyDescent="0.35">
      <c r="A3" s="185"/>
      <c r="B3" s="185"/>
      <c r="C3" s="185"/>
      <c r="D3" s="185"/>
      <c r="E3" s="185"/>
      <c r="F3" s="185"/>
      <c r="G3" s="16"/>
      <c r="H3" s="453"/>
      <c r="I3" s="453"/>
      <c r="L3" s="453"/>
      <c r="M3" s="453"/>
    </row>
    <row r="4" spans="1:13" x14ac:dyDescent="0.35">
      <c r="A4" s="74"/>
      <c r="B4" s="74"/>
      <c r="C4" s="74"/>
      <c r="D4" s="74"/>
      <c r="E4" s="74"/>
      <c r="F4" s="74"/>
      <c r="G4" s="74"/>
      <c r="H4" s="78"/>
      <c r="I4" s="78"/>
      <c r="L4" s="78"/>
      <c r="M4" s="78"/>
    </row>
    <row r="5" spans="1:13" ht="15" customHeight="1" x14ac:dyDescent="0.35">
      <c r="A5" s="186" t="s">
        <v>558</v>
      </c>
      <c r="B5" s="186"/>
      <c r="C5" s="186"/>
      <c r="D5" s="186"/>
      <c r="E5" s="186"/>
      <c r="F5" s="186"/>
      <c r="G5" s="198"/>
      <c r="H5" s="210"/>
      <c r="I5" s="210"/>
      <c r="L5" s="210"/>
      <c r="M5" s="210"/>
    </row>
    <row r="6" spans="1:13" ht="15" customHeight="1" x14ac:dyDescent="0.35">
      <c r="A6" s="186"/>
      <c r="B6" s="186"/>
      <c r="C6" s="186"/>
      <c r="D6" s="186"/>
      <c r="E6" s="186"/>
      <c r="F6" s="186"/>
      <c r="G6" s="451"/>
      <c r="H6" s="453"/>
      <c r="I6" s="453"/>
      <c r="L6" s="453"/>
      <c r="M6" s="453"/>
    </row>
    <row r="7" spans="1:13" x14ac:dyDescent="0.35">
      <c r="A7" s="1653" t="s">
        <v>686</v>
      </c>
      <c r="B7" s="1653"/>
      <c r="C7" s="1653"/>
      <c r="D7" s="1653"/>
      <c r="E7" s="1653"/>
      <c r="F7" s="902"/>
      <c r="G7" s="902"/>
      <c r="H7" s="902"/>
      <c r="I7" s="902"/>
      <c r="J7" s="902"/>
      <c r="K7" s="902"/>
      <c r="L7" s="210"/>
      <c r="M7" s="210"/>
    </row>
    <row r="8" spans="1:13" x14ac:dyDescent="0.35">
      <c r="A8" s="1538"/>
      <c r="B8" s="1538"/>
      <c r="C8" s="1538"/>
      <c r="D8" s="1538"/>
      <c r="E8" s="1538"/>
      <c r="F8" s="45"/>
      <c r="G8" s="45"/>
      <c r="H8" s="45"/>
    </row>
    <row r="9" spans="1:13" x14ac:dyDescent="0.35">
      <c r="A9" s="1538"/>
      <c r="B9" s="1538"/>
      <c r="C9" s="1538"/>
      <c r="D9" s="1538"/>
      <c r="E9" s="1538"/>
      <c r="F9" s="7"/>
      <c r="G9" s="7"/>
      <c r="H9" s="7"/>
    </row>
    <row r="10" spans="1:13" ht="15" thickBot="1" x14ac:dyDescent="0.4">
      <c r="A10" s="9"/>
      <c r="B10" s="9"/>
      <c r="C10" s="9"/>
      <c r="D10" s="9"/>
      <c r="E10" s="9"/>
      <c r="F10" s="7"/>
      <c r="G10" s="7"/>
      <c r="H10" s="7"/>
    </row>
    <row r="11" spans="1:13" ht="48" customHeight="1" thickTop="1" thickBot="1" x14ac:dyDescent="0.4">
      <c r="A11" s="203" t="s">
        <v>292</v>
      </c>
      <c r="B11" s="204" t="s">
        <v>293</v>
      </c>
      <c r="C11" s="96" t="s">
        <v>54</v>
      </c>
      <c r="D11" s="231" t="s">
        <v>56</v>
      </c>
      <c r="E11" s="234" t="s">
        <v>294</v>
      </c>
      <c r="F11" s="84"/>
      <c r="G11" s="7"/>
      <c r="H11" s="7"/>
    </row>
    <row r="12" spans="1:13" ht="15" thickTop="1" x14ac:dyDescent="0.35">
      <c r="A12" s="88"/>
      <c r="B12" s="89"/>
      <c r="C12" s="97"/>
      <c r="D12" s="232"/>
      <c r="E12" s="90"/>
      <c r="F12" s="84"/>
      <c r="G12" s="7"/>
      <c r="H12" s="7"/>
    </row>
    <row r="13" spans="1:13" x14ac:dyDescent="0.35">
      <c r="A13" s="10"/>
      <c r="B13" s="11"/>
      <c r="C13" s="50"/>
      <c r="D13" s="143"/>
      <c r="E13" s="43"/>
      <c r="F13" s="84"/>
      <c r="G13" s="7"/>
      <c r="H13" s="7"/>
    </row>
    <row r="14" spans="1:13" x14ac:dyDescent="0.35">
      <c r="A14" s="10"/>
      <c r="B14" s="11"/>
      <c r="C14" s="50"/>
      <c r="D14" s="143"/>
      <c r="E14" s="43"/>
      <c r="F14" s="84"/>
      <c r="G14" s="7"/>
      <c r="H14" s="7"/>
    </row>
    <row r="15" spans="1:13" x14ac:dyDescent="0.35">
      <c r="A15" s="10"/>
      <c r="B15" s="11"/>
      <c r="C15" s="50"/>
      <c r="D15" s="143"/>
      <c r="E15" s="43"/>
      <c r="F15" s="84"/>
      <c r="G15" s="7"/>
      <c r="H15" s="7"/>
    </row>
    <row r="16" spans="1:13" x14ac:dyDescent="0.35">
      <c r="A16" s="10"/>
      <c r="B16" s="11"/>
      <c r="C16" s="11"/>
      <c r="D16" s="115"/>
      <c r="E16" s="43"/>
      <c r="F16" s="84"/>
      <c r="G16" s="7"/>
      <c r="H16" s="7"/>
    </row>
    <row r="17" spans="1:8" x14ac:dyDescent="0.35">
      <c r="A17" s="10"/>
      <c r="B17" s="11"/>
      <c r="C17" s="11"/>
      <c r="D17" s="115"/>
      <c r="E17" s="43"/>
      <c r="F17" s="84"/>
      <c r="G17" s="7"/>
      <c r="H17" s="7"/>
    </row>
    <row r="18" spans="1:8" x14ac:dyDescent="0.35">
      <c r="A18" s="10"/>
      <c r="B18" s="11"/>
      <c r="C18" s="11"/>
      <c r="D18" s="115"/>
      <c r="E18" s="43"/>
      <c r="F18" s="84"/>
      <c r="G18" s="7"/>
      <c r="H18" s="7"/>
    </row>
    <row r="19" spans="1:8" x14ac:dyDescent="0.35">
      <c r="A19" s="10"/>
      <c r="B19" s="11"/>
      <c r="C19" s="11"/>
      <c r="D19" s="115"/>
      <c r="E19" s="43"/>
      <c r="F19" s="84"/>
      <c r="G19" s="7"/>
      <c r="H19" s="7"/>
    </row>
    <row r="20" spans="1:8" x14ac:dyDescent="0.35">
      <c r="A20" s="10"/>
      <c r="B20" s="11"/>
      <c r="C20" s="11"/>
      <c r="D20" s="115"/>
      <c r="E20" s="43"/>
      <c r="F20" s="84"/>
      <c r="G20" s="7"/>
      <c r="H20" s="7"/>
    </row>
    <row r="21" spans="1:8" x14ac:dyDescent="0.35">
      <c r="A21" s="10"/>
      <c r="B21" s="11"/>
      <c r="C21" s="11"/>
      <c r="D21" s="115"/>
      <c r="E21" s="43"/>
      <c r="F21" s="84"/>
      <c r="G21" s="7"/>
      <c r="H21" s="7"/>
    </row>
    <row r="22" spans="1:8" x14ac:dyDescent="0.35">
      <c r="A22" s="10"/>
      <c r="B22" s="11"/>
      <c r="C22" s="11"/>
      <c r="D22" s="115"/>
      <c r="E22" s="43"/>
      <c r="F22" s="84"/>
      <c r="G22" s="7"/>
      <c r="H22" s="7"/>
    </row>
    <row r="23" spans="1:8" ht="15" thickBot="1" x14ac:dyDescent="0.4">
      <c r="A23" s="13"/>
      <c r="B23" s="14"/>
      <c r="C23" s="14"/>
      <c r="D23" s="233"/>
      <c r="E23" s="93"/>
      <c r="F23" s="84"/>
      <c r="G23" s="7"/>
      <c r="H23" s="7"/>
    </row>
    <row r="24" spans="1:8" ht="15" thickTop="1" x14ac:dyDescent="0.35">
      <c r="A24" s="15"/>
      <c r="B24" s="15"/>
      <c r="C24" s="15"/>
      <c r="D24" s="15"/>
      <c r="E24" s="15"/>
      <c r="F24" s="7"/>
      <c r="G24" s="7"/>
      <c r="H24" s="7"/>
    </row>
    <row r="25" spans="1:8" x14ac:dyDescent="0.35">
      <c r="A25" s="629"/>
      <c r="B25" s="629"/>
      <c r="C25" s="629"/>
      <c r="D25" s="629"/>
      <c r="E25" s="629"/>
      <c r="F25" s="1324"/>
      <c r="G25" s="1324"/>
      <c r="H25" s="1324"/>
    </row>
    <row r="26" spans="1:8" x14ac:dyDescent="0.35">
      <c r="A26" s="629"/>
      <c r="B26" s="629"/>
      <c r="C26" s="629"/>
      <c r="D26" s="629"/>
      <c r="E26" s="629"/>
      <c r="F26" s="1324"/>
      <c r="G26" s="1324"/>
      <c r="H26" s="1324"/>
    </row>
    <row r="27" spans="1:8" x14ac:dyDescent="0.35">
      <c r="A27" s="629"/>
      <c r="B27" s="629"/>
      <c r="C27" s="629"/>
      <c r="D27" s="629"/>
      <c r="E27" s="629"/>
      <c r="F27" s="1324"/>
      <c r="G27" s="1324"/>
      <c r="H27" s="1324"/>
    </row>
    <row r="28" spans="1:8" x14ac:dyDescent="0.35">
      <c r="A28" s="629"/>
      <c r="B28" s="629"/>
      <c r="C28" s="629"/>
      <c r="D28" s="629"/>
      <c r="E28" s="629"/>
      <c r="F28" s="1324"/>
      <c r="G28" s="1324"/>
      <c r="H28" s="1324"/>
    </row>
    <row r="29" spans="1:8" ht="21.75" customHeight="1" x14ac:dyDescent="0.35">
      <c r="A29" s="86"/>
      <c r="B29" s="86"/>
      <c r="C29" s="51"/>
      <c r="D29" s="51"/>
      <c r="E29" s="8"/>
      <c r="F29" s="8"/>
      <c r="G29" s="8"/>
      <c r="H29" s="8"/>
    </row>
    <row r="30" spans="1:8" ht="21.75" customHeight="1" x14ac:dyDescent="0.35">
      <c r="A30" s="60"/>
      <c r="B30" s="60"/>
      <c r="C30" s="60"/>
      <c r="D30" s="60"/>
      <c r="E30" s="60"/>
      <c r="F30" s="60"/>
      <c r="G30" s="51"/>
      <c r="H30" s="51"/>
    </row>
    <row r="31" spans="1:8" ht="21.75" customHeight="1" x14ac:dyDescent="0.35">
      <c r="A31" s="1577" t="s">
        <v>860</v>
      </c>
      <c r="B31" s="1577"/>
      <c r="C31" s="446"/>
      <c r="D31" s="1179" t="s">
        <v>625</v>
      </c>
      <c r="E31" s="1179"/>
      <c r="F31" s="1179"/>
      <c r="G31" s="86"/>
      <c r="H31" s="86"/>
    </row>
    <row r="32" spans="1:8" ht="21.75" customHeight="1" x14ac:dyDescent="0.35">
      <c r="A32" s="616"/>
      <c r="B32" s="616"/>
      <c r="C32" s="616"/>
      <c r="D32" s="617"/>
      <c r="E32" s="620"/>
      <c r="F32" s="620"/>
      <c r="G32" s="626"/>
      <c r="H32" s="626"/>
    </row>
    <row r="33" spans="1:8" x14ac:dyDescent="0.35">
      <c r="A33" s="445"/>
      <c r="B33" s="445"/>
      <c r="C33" s="445"/>
      <c r="D33" s="445" t="s">
        <v>616</v>
      </c>
      <c r="E33" s="1763"/>
      <c r="F33" s="1763"/>
      <c r="G33" s="85"/>
      <c r="H33" s="85"/>
    </row>
    <row r="34" spans="1:8" x14ac:dyDescent="0.35">
      <c r="A34" s="445"/>
      <c r="B34" s="445"/>
      <c r="C34" s="445"/>
      <c r="D34" s="445"/>
      <c r="E34" s="1763"/>
      <c r="F34" s="1763"/>
    </row>
    <row r="35" spans="1:8" x14ac:dyDescent="0.35">
      <c r="A35" s="445"/>
      <c r="B35" s="445"/>
      <c r="C35" s="445"/>
      <c r="D35" s="445"/>
      <c r="E35" s="1763"/>
      <c r="F35" s="1763"/>
    </row>
  </sheetData>
  <sheetProtection algorithmName="SHA-512" hashValue="ZlXZgIuAkr1wUbW7Kfo6N1HXDFEnt9nlOo4V3nAz06dmUB1EjUoM3ZZpNK4vw0cvmiSSPDnAFNm6VJE0j55M8A==" saltValue="GGm/B9ltb7IXC+vslQCYkg==" spinCount="100000" sheet="1" objects="1" scenarios="1" selectLockedCells="1" selectUnlockedCells="1"/>
  <mergeCells count="7">
    <mergeCell ref="A7:E7"/>
    <mergeCell ref="E35:F35"/>
    <mergeCell ref="A9:E9"/>
    <mergeCell ref="A8:E8"/>
    <mergeCell ref="A31:B31"/>
    <mergeCell ref="E33:F33"/>
    <mergeCell ref="E34:F3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300" verticalDpi="300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4"/>
  <sheetViews>
    <sheetView showGridLines="0" showWhiteSpace="0" topLeftCell="A10" zoomScaleNormal="100" workbookViewId="0">
      <selection activeCell="H28" sqref="H28"/>
    </sheetView>
  </sheetViews>
  <sheetFormatPr defaultRowHeight="14.5" x14ac:dyDescent="0.35"/>
  <cols>
    <col min="1" max="1" width="13.1796875" customWidth="1"/>
    <col min="2" max="2" width="15" customWidth="1"/>
    <col min="3" max="3" width="15.453125" customWidth="1"/>
    <col min="4" max="4" width="14.54296875" customWidth="1"/>
    <col min="5" max="5" width="16.1796875" customWidth="1"/>
    <col min="6" max="6" width="17.453125" customWidth="1"/>
  </cols>
  <sheetData>
    <row r="1" spans="1:14" ht="15" customHeight="1" x14ac:dyDescent="0.35">
      <c r="A1" s="185" t="s">
        <v>295</v>
      </c>
      <c r="B1" s="185"/>
      <c r="C1" s="185"/>
      <c r="D1" s="185"/>
      <c r="E1" s="185"/>
      <c r="F1" s="185"/>
      <c r="G1" s="185"/>
      <c r="H1" s="16"/>
      <c r="I1" s="210"/>
      <c r="J1" s="210"/>
      <c r="M1" s="210"/>
      <c r="N1" s="210"/>
    </row>
    <row r="2" spans="1:14" ht="15" customHeight="1" x14ac:dyDescent="0.35">
      <c r="A2" s="185"/>
      <c r="B2" s="185"/>
      <c r="C2" s="185"/>
      <c r="D2" s="185"/>
      <c r="E2" s="185"/>
      <c r="F2" s="185"/>
      <c r="G2" s="185"/>
      <c r="H2" s="16"/>
      <c r="I2" s="906"/>
      <c r="J2" s="906"/>
      <c r="M2" s="906"/>
      <c r="N2" s="906"/>
    </row>
    <row r="3" spans="1:14" ht="15" customHeight="1" x14ac:dyDescent="0.35">
      <c r="A3" s="185" t="s">
        <v>558</v>
      </c>
      <c r="B3" s="185"/>
      <c r="C3" s="185"/>
      <c r="D3" s="185"/>
      <c r="E3" s="185"/>
      <c r="F3" s="185"/>
      <c r="G3" s="185"/>
      <c r="H3" s="16"/>
      <c r="I3" s="906"/>
      <c r="J3" s="906"/>
      <c r="M3" s="906"/>
      <c r="N3" s="906"/>
    </row>
    <row r="4" spans="1:14" ht="15" customHeight="1" x14ac:dyDescent="0.35">
      <c r="A4" s="185"/>
      <c r="B4" s="185"/>
      <c r="C4" s="185"/>
      <c r="D4" s="185"/>
      <c r="E4" s="185"/>
      <c r="F4" s="185"/>
      <c r="G4" s="185"/>
      <c r="H4" s="16"/>
      <c r="I4" s="628"/>
      <c r="J4" s="628"/>
      <c r="M4" s="628"/>
      <c r="N4" s="628"/>
    </row>
    <row r="5" spans="1:14" ht="15" customHeight="1" x14ac:dyDescent="0.35">
      <c r="A5" s="1653" t="s">
        <v>686</v>
      </c>
      <c r="B5" s="1653"/>
      <c r="C5" s="1653"/>
      <c r="D5" s="1653"/>
      <c r="E5" s="1653"/>
      <c r="F5" s="1653"/>
      <c r="G5" s="185"/>
      <c r="H5" s="16"/>
      <c r="I5" s="906"/>
      <c r="J5" s="906"/>
      <c r="M5" s="906"/>
      <c r="N5" s="906"/>
    </row>
    <row r="6" spans="1:14" ht="15" customHeight="1" x14ac:dyDescent="0.35">
      <c r="A6" s="902"/>
      <c r="B6" s="902"/>
      <c r="C6" s="902"/>
      <c r="D6" s="902"/>
      <c r="E6" s="902"/>
      <c r="F6" s="902"/>
      <c r="G6" s="185"/>
      <c r="H6" s="16"/>
      <c r="I6" s="906"/>
      <c r="J6" s="906"/>
      <c r="M6" s="906"/>
      <c r="N6" s="906"/>
    </row>
    <row r="7" spans="1:14" x14ac:dyDescent="0.35">
      <c r="A7" s="74"/>
      <c r="B7" s="74"/>
      <c r="C7" s="74"/>
      <c r="D7" s="74"/>
      <c r="E7" s="74"/>
      <c r="F7" s="74"/>
      <c r="G7" s="74"/>
      <c r="H7" s="74"/>
      <c r="I7" s="78"/>
      <c r="J7" s="78"/>
      <c r="M7" s="78"/>
      <c r="N7" s="78"/>
    </row>
    <row r="8" spans="1:14" x14ac:dyDescent="0.35">
      <c r="A8" s="209" t="s">
        <v>296</v>
      </c>
      <c r="B8" s="86"/>
      <c r="C8" s="209"/>
      <c r="D8" s="86"/>
      <c r="E8" s="86"/>
      <c r="F8" s="86"/>
    </row>
    <row r="9" spans="1:14" x14ac:dyDescent="0.35">
      <c r="A9" s="209" t="s">
        <v>297</v>
      </c>
      <c r="B9" s="209"/>
      <c r="C9" s="209"/>
      <c r="D9" s="209"/>
      <c r="E9" s="209"/>
      <c r="F9" s="209"/>
    </row>
    <row r="10" spans="1:14" x14ac:dyDescent="0.35">
      <c r="A10" s="626"/>
      <c r="B10" s="626"/>
      <c r="C10" s="626"/>
      <c r="D10" s="626"/>
      <c r="E10" s="626"/>
      <c r="F10" s="626"/>
    </row>
    <row r="11" spans="1:14" x14ac:dyDescent="0.35">
      <c r="A11" s="209"/>
      <c r="B11" s="209"/>
      <c r="C11" s="209"/>
      <c r="D11" s="209"/>
      <c r="E11" s="209"/>
      <c r="F11" s="209"/>
    </row>
    <row r="12" spans="1:14" ht="15" thickBot="1" x14ac:dyDescent="0.4">
      <c r="A12" s="9"/>
      <c r="B12" s="9"/>
      <c r="C12" s="9"/>
      <c r="D12" s="9"/>
      <c r="E12" s="9"/>
      <c r="F12" s="9"/>
    </row>
    <row r="13" spans="1:14" ht="15.5" thickTop="1" thickBot="1" x14ac:dyDescent="0.4">
      <c r="A13" s="1836" t="s">
        <v>57</v>
      </c>
      <c r="B13" s="1840" t="s">
        <v>298</v>
      </c>
      <c r="C13" s="1841"/>
      <c r="D13" s="1841"/>
      <c r="E13" s="1842"/>
      <c r="F13" s="1838" t="s">
        <v>12</v>
      </c>
    </row>
    <row r="14" spans="1:14" ht="15" thickBot="1" x14ac:dyDescent="0.4">
      <c r="A14" s="1837"/>
      <c r="B14" s="235" t="s">
        <v>0</v>
      </c>
      <c r="C14" s="235" t="s">
        <v>0</v>
      </c>
      <c r="D14" s="235" t="s">
        <v>0</v>
      </c>
      <c r="E14" s="235" t="s">
        <v>0</v>
      </c>
      <c r="F14" s="1839"/>
    </row>
    <row r="15" spans="1:14" ht="24.75" customHeight="1" x14ac:dyDescent="0.35">
      <c r="A15" s="236" t="s">
        <v>58</v>
      </c>
      <c r="B15" s="12"/>
      <c r="C15" s="12"/>
      <c r="D15" s="11"/>
      <c r="E15" s="11"/>
      <c r="F15" s="43"/>
    </row>
    <row r="16" spans="1:14" ht="24.75" customHeight="1" x14ac:dyDescent="0.35">
      <c r="A16" s="236" t="s">
        <v>59</v>
      </c>
      <c r="B16" s="12"/>
      <c r="C16" s="12"/>
      <c r="D16" s="11"/>
      <c r="E16" s="11"/>
      <c r="F16" s="43"/>
    </row>
    <row r="17" spans="1:6" ht="24.75" customHeight="1" x14ac:dyDescent="0.35">
      <c r="A17" s="236" t="s">
        <v>60</v>
      </c>
      <c r="B17" s="12"/>
      <c r="C17" s="12"/>
      <c r="D17" s="11"/>
      <c r="E17" s="11"/>
      <c r="F17" s="43"/>
    </row>
    <row r="18" spans="1:6" ht="24.75" customHeight="1" x14ac:dyDescent="0.35">
      <c r="A18" s="236" t="s">
        <v>61</v>
      </c>
      <c r="B18" s="12"/>
      <c r="C18" s="12"/>
      <c r="D18" s="11"/>
      <c r="E18" s="11"/>
      <c r="F18" s="43"/>
    </row>
    <row r="19" spans="1:6" ht="24.75" customHeight="1" x14ac:dyDescent="0.35">
      <c r="A19" s="236" t="s">
        <v>62</v>
      </c>
      <c r="B19" s="12"/>
      <c r="C19" s="12"/>
      <c r="D19" s="11"/>
      <c r="E19" s="11"/>
      <c r="F19" s="43"/>
    </row>
    <row r="20" spans="1:6" ht="24.75" customHeight="1" x14ac:dyDescent="0.35">
      <c r="A20" s="236" t="s">
        <v>63</v>
      </c>
      <c r="B20" s="12"/>
      <c r="C20" s="12"/>
      <c r="D20" s="11"/>
      <c r="E20" s="11"/>
      <c r="F20" s="43"/>
    </row>
    <row r="21" spans="1:6" ht="24.75" customHeight="1" x14ac:dyDescent="0.35">
      <c r="A21" s="236" t="s">
        <v>64</v>
      </c>
      <c r="B21" s="12"/>
      <c r="C21" s="12"/>
      <c r="D21" s="11"/>
      <c r="E21" s="11"/>
      <c r="F21" s="43"/>
    </row>
    <row r="22" spans="1:6" ht="24.75" customHeight="1" x14ac:dyDescent="0.35">
      <c r="A22" s="236" t="s">
        <v>65</v>
      </c>
      <c r="B22" s="12"/>
      <c r="C22" s="12"/>
      <c r="D22" s="11"/>
      <c r="E22" s="11"/>
      <c r="F22" s="43"/>
    </row>
    <row r="23" spans="1:6" ht="24.75" customHeight="1" x14ac:dyDescent="0.35">
      <c r="A23" s="236" t="s">
        <v>66</v>
      </c>
      <c r="B23" s="12"/>
      <c r="C23" s="12"/>
      <c r="D23" s="11"/>
      <c r="E23" s="11"/>
      <c r="F23" s="43"/>
    </row>
    <row r="24" spans="1:6" ht="24.75" customHeight="1" x14ac:dyDescent="0.35">
      <c r="A24" s="236" t="s">
        <v>67</v>
      </c>
      <c r="B24" s="12"/>
      <c r="C24" s="12"/>
      <c r="D24" s="11"/>
      <c r="E24" s="11"/>
      <c r="F24" s="43"/>
    </row>
    <row r="25" spans="1:6" ht="24.75" customHeight="1" x14ac:dyDescent="0.35">
      <c r="A25" s="236" t="s">
        <v>68</v>
      </c>
      <c r="B25" s="12"/>
      <c r="C25" s="12"/>
      <c r="D25" s="11"/>
      <c r="E25" s="11"/>
      <c r="F25" s="43"/>
    </row>
    <row r="26" spans="1:6" ht="24.75" customHeight="1" thickBot="1" x14ac:dyDescent="0.4">
      <c r="A26" s="236" t="s">
        <v>69</v>
      </c>
      <c r="B26" s="12"/>
      <c r="C26" s="12"/>
      <c r="D26" s="11"/>
      <c r="E26" s="11"/>
      <c r="F26" s="43"/>
    </row>
    <row r="27" spans="1:6" ht="22.5" customHeight="1" thickBot="1" x14ac:dyDescent="0.4">
      <c r="A27" s="237" t="s">
        <v>8</v>
      </c>
      <c r="B27" s="238"/>
      <c r="C27" s="238"/>
      <c r="D27" s="238"/>
      <c r="E27" s="238"/>
      <c r="F27" s="239"/>
    </row>
    <row r="28" spans="1:6" ht="22.5" customHeight="1" thickTop="1" x14ac:dyDescent="0.35">
      <c r="A28" s="460"/>
      <c r="B28" s="461"/>
      <c r="C28" s="461"/>
      <c r="D28" s="461"/>
      <c r="E28" s="461"/>
      <c r="F28" s="461"/>
    </row>
    <row r="29" spans="1:6" ht="22.5" customHeight="1" x14ac:dyDescent="0.35">
      <c r="A29" s="694"/>
      <c r="B29" s="695"/>
      <c r="C29" s="695"/>
      <c r="D29" s="695"/>
      <c r="E29" s="695"/>
      <c r="F29" s="695"/>
    </row>
    <row r="30" spans="1:6" ht="22.5" customHeight="1" x14ac:dyDescent="0.35">
      <c r="A30" s="694"/>
      <c r="B30" s="695"/>
      <c r="C30" s="695"/>
      <c r="D30" s="695"/>
      <c r="E30" s="695"/>
      <c r="F30" s="695"/>
    </row>
    <row r="31" spans="1:6" ht="22.5" customHeight="1" x14ac:dyDescent="0.35">
      <c r="A31" s="694"/>
      <c r="B31" s="695"/>
      <c r="C31" s="695"/>
      <c r="D31" s="695"/>
      <c r="E31" s="695"/>
      <c r="F31" s="695"/>
    </row>
    <row r="32" spans="1:6" ht="22.5" customHeight="1" x14ac:dyDescent="0.35">
      <c r="A32" s="694"/>
      <c r="B32" s="695"/>
      <c r="C32" s="695"/>
      <c r="D32" s="695"/>
      <c r="E32" s="695"/>
      <c r="F32" s="695"/>
    </row>
    <row r="33" spans="1:6" x14ac:dyDescent="0.35">
      <c r="A33" s="60"/>
      <c r="B33" s="60"/>
      <c r="C33" s="60"/>
      <c r="D33" s="60"/>
      <c r="E33" s="60"/>
      <c r="F33" s="60"/>
    </row>
    <row r="34" spans="1:6" ht="15" customHeight="1" x14ac:dyDescent="0.35">
      <c r="A34" s="1577" t="s">
        <v>853</v>
      </c>
      <c r="B34" s="1577"/>
      <c r="C34" s="1577"/>
      <c r="D34" s="7"/>
      <c r="E34" s="1533" t="s">
        <v>623</v>
      </c>
      <c r="F34" s="1533"/>
    </row>
    <row r="35" spans="1:6" x14ac:dyDescent="0.35">
      <c r="A35" s="616"/>
      <c r="B35" s="616"/>
      <c r="C35" s="616"/>
      <c r="D35" s="617"/>
      <c r="E35" s="620"/>
      <c r="F35" s="620"/>
    </row>
    <row r="36" spans="1:6" x14ac:dyDescent="0.35">
      <c r="A36" s="7"/>
      <c r="B36" s="7"/>
      <c r="C36" s="206"/>
      <c r="D36" s="7"/>
      <c r="E36" s="1763" t="s">
        <v>38</v>
      </c>
      <c r="F36" s="1763"/>
    </row>
    <row r="37" spans="1:6" x14ac:dyDescent="0.35">
      <c r="A37" s="7"/>
      <c r="B37" s="7"/>
      <c r="C37" s="206"/>
      <c r="D37" s="7"/>
      <c r="E37" s="1763"/>
      <c r="F37" s="1763"/>
    </row>
    <row r="38" spans="1:6" x14ac:dyDescent="0.35">
      <c r="A38" s="206"/>
      <c r="B38" s="206"/>
      <c r="C38" s="206"/>
      <c r="D38" s="206"/>
      <c r="E38" s="1763"/>
      <c r="F38" s="1763"/>
    </row>
    <row r="39" spans="1:6" x14ac:dyDescent="0.35">
      <c r="A39" s="206"/>
      <c r="B39" s="206"/>
      <c r="C39" s="206"/>
      <c r="D39" s="206"/>
      <c r="E39" s="207"/>
      <c r="F39" s="207"/>
    </row>
    <row r="40" spans="1:6" x14ac:dyDescent="0.35">
      <c r="A40" s="206"/>
      <c r="B40" s="206"/>
      <c r="C40" s="206"/>
      <c r="D40" s="206"/>
      <c r="E40" s="207"/>
      <c r="F40" s="207"/>
    </row>
    <row r="41" spans="1:6" x14ac:dyDescent="0.35">
      <c r="A41" s="60"/>
      <c r="B41" s="60"/>
      <c r="C41" s="60"/>
      <c r="D41" s="7"/>
      <c r="E41" s="51"/>
      <c r="F41" s="51"/>
    </row>
    <row r="42" spans="1:6" x14ac:dyDescent="0.35">
      <c r="A42" s="208"/>
      <c r="B42" s="86"/>
      <c r="C42" s="209"/>
      <c r="D42" s="85"/>
      <c r="E42" s="7"/>
      <c r="F42" s="7"/>
    </row>
    <row r="43" spans="1:6" x14ac:dyDescent="0.35">
      <c r="A43" s="208"/>
      <c r="B43" s="86"/>
      <c r="C43" s="209"/>
      <c r="D43" s="86"/>
      <c r="E43" s="7"/>
      <c r="F43" s="7"/>
    </row>
    <row r="44" spans="1:6" x14ac:dyDescent="0.35">
      <c r="A44" s="208"/>
      <c r="B44" s="85"/>
      <c r="C44" s="85"/>
      <c r="D44" s="85"/>
      <c r="E44" s="7"/>
      <c r="F44" s="7"/>
    </row>
  </sheetData>
  <sheetProtection algorithmName="SHA-512" hashValue="m4gxanhluRpy0dCl32G1+1zjI0/h0xWW8YRmrF7hJKFqScHNLL65eBB2qhFHZ4uuU493v5uwX0PdZZTtRZfsow==" saltValue="tj9YvO49IrPrO+Y0uv0k/A==" spinCount="100000" sheet="1" objects="1" scenarios="1" selectLockedCells="1" selectUnlockedCells="1"/>
  <mergeCells count="9">
    <mergeCell ref="A5:F5"/>
    <mergeCell ref="A13:A14"/>
    <mergeCell ref="F13:F14"/>
    <mergeCell ref="B13:E13"/>
    <mergeCell ref="E38:F38"/>
    <mergeCell ref="E37:F37"/>
    <mergeCell ref="E34:F34"/>
    <mergeCell ref="E36:F36"/>
    <mergeCell ref="A34:C3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0"/>
  <sheetViews>
    <sheetView topLeftCell="A19" workbookViewId="0">
      <selection activeCell="G27" sqref="G27"/>
    </sheetView>
  </sheetViews>
  <sheetFormatPr defaultRowHeight="14.5" x14ac:dyDescent="0.35"/>
  <cols>
    <col min="1" max="1" width="13.81640625" customWidth="1"/>
    <col min="2" max="2" width="19.81640625" customWidth="1"/>
    <col min="3" max="3" width="31.54296875" customWidth="1"/>
    <col min="4" max="4" width="17.81640625" customWidth="1"/>
    <col min="5" max="5" width="12.81640625" bestFit="1" customWidth="1"/>
  </cols>
  <sheetData>
    <row r="1" spans="1:4" ht="15" customHeight="1" x14ac:dyDescent="0.35">
      <c r="A1" s="1540" t="s">
        <v>576</v>
      </c>
      <c r="B1" s="1540"/>
      <c r="C1" s="1540"/>
      <c r="D1" s="1540"/>
    </row>
    <row r="2" spans="1:4" x14ac:dyDescent="0.35">
      <c r="A2" s="1308"/>
      <c r="B2" s="1308"/>
      <c r="C2" s="1308"/>
      <c r="D2" s="1308"/>
    </row>
    <row r="3" spans="1:4" x14ac:dyDescent="0.35">
      <c r="A3" s="1069" t="s">
        <v>558</v>
      </c>
      <c r="B3" s="1308"/>
      <c r="C3" s="1308"/>
      <c r="D3" s="1308"/>
    </row>
    <row r="4" spans="1:4" x14ac:dyDescent="0.35">
      <c r="A4" s="1069"/>
      <c r="B4" s="1308"/>
      <c r="C4" s="1308"/>
      <c r="D4" s="1308"/>
    </row>
    <row r="5" spans="1:4" x14ac:dyDescent="0.35">
      <c r="A5" s="1069" t="s">
        <v>760</v>
      </c>
      <c r="B5" s="1069"/>
      <c r="C5" s="1070"/>
      <c r="D5" s="1071"/>
    </row>
    <row r="6" spans="1:4" ht="15" thickBot="1" x14ac:dyDescent="0.4">
      <c r="A6" s="1069"/>
      <c r="B6" s="1069"/>
      <c r="C6" s="1070"/>
      <c r="D6" s="1071"/>
    </row>
    <row r="7" spans="1:4" x14ac:dyDescent="0.35">
      <c r="A7" s="1072" t="s">
        <v>577</v>
      </c>
      <c r="B7" s="1073"/>
      <c r="C7" s="1613" t="s">
        <v>609</v>
      </c>
      <c r="D7" s="1614"/>
    </row>
    <row r="8" spans="1:4" ht="15" thickBot="1" x14ac:dyDescent="0.4">
      <c r="A8" s="1074" t="s">
        <v>761</v>
      </c>
      <c r="B8" s="1075"/>
      <c r="C8" s="1076"/>
      <c r="D8" s="1077"/>
    </row>
    <row r="9" spans="1:4" ht="15" thickBot="1" x14ac:dyDescent="0.4">
      <c r="A9" s="1078"/>
      <c r="B9" s="1079"/>
      <c r="C9" s="1079"/>
      <c r="D9" s="1080"/>
    </row>
    <row r="10" spans="1:4" ht="15" thickBot="1" x14ac:dyDescent="0.4">
      <c r="A10" s="1081" t="s">
        <v>578</v>
      </c>
      <c r="B10" s="1082"/>
      <c r="C10" s="1082"/>
      <c r="D10" s="1083">
        <v>38623595</v>
      </c>
    </row>
    <row r="11" spans="1:4" ht="15" thickBot="1" x14ac:dyDescent="0.4">
      <c r="A11" s="1084" t="s">
        <v>579</v>
      </c>
      <c r="B11" s="1085"/>
      <c r="C11" s="1085"/>
      <c r="D11" s="1086">
        <f>D14</f>
        <v>0</v>
      </c>
    </row>
    <row r="12" spans="1:4" x14ac:dyDescent="0.35">
      <c r="A12" s="1087" t="s">
        <v>580</v>
      </c>
      <c r="B12" s="1088" t="s">
        <v>32</v>
      </c>
      <c r="C12" s="1089" t="s">
        <v>16</v>
      </c>
      <c r="D12" s="1090"/>
    </row>
    <row r="13" spans="1:4" ht="15" thickBot="1" x14ac:dyDescent="0.4">
      <c r="A13" s="1091"/>
      <c r="B13" s="1092"/>
      <c r="C13" s="1093"/>
      <c r="D13" s="1094"/>
    </row>
    <row r="14" spans="1:4" ht="15" thickBot="1" x14ac:dyDescent="0.4">
      <c r="A14" s="1098" t="s">
        <v>8</v>
      </c>
      <c r="B14" s="1099"/>
      <c r="C14" s="1100" t="s">
        <v>581</v>
      </c>
      <c r="D14" s="1101">
        <f>SUM(D13:D13)</f>
        <v>0</v>
      </c>
    </row>
    <row r="15" spans="1:4" x14ac:dyDescent="0.35">
      <c r="A15" s="1102" t="s">
        <v>582</v>
      </c>
      <c r="B15" s="1103"/>
      <c r="C15" s="1103"/>
      <c r="D15" s="1090">
        <f>D26</f>
        <v>3558225</v>
      </c>
    </row>
    <row r="16" spans="1:4" ht="15" thickBot="1" x14ac:dyDescent="0.4">
      <c r="A16" s="1091" t="s">
        <v>580</v>
      </c>
      <c r="B16" s="1104" t="s">
        <v>32</v>
      </c>
      <c r="C16" s="1105" t="s">
        <v>16</v>
      </c>
      <c r="D16" s="1094"/>
    </row>
    <row r="17" spans="1:4" x14ac:dyDescent="0.35">
      <c r="A17" s="1106">
        <v>32896840</v>
      </c>
      <c r="B17" s="1107">
        <v>43147</v>
      </c>
      <c r="C17" s="1409" t="s">
        <v>662</v>
      </c>
      <c r="D17" s="1090">
        <v>630</v>
      </c>
    </row>
    <row r="18" spans="1:4" x14ac:dyDescent="0.35">
      <c r="A18" s="1095">
        <v>34104991</v>
      </c>
      <c r="B18" s="1096">
        <v>43830</v>
      </c>
      <c r="C18" s="1097" t="s">
        <v>762</v>
      </c>
      <c r="D18" s="1094">
        <v>278726</v>
      </c>
    </row>
    <row r="19" spans="1:4" x14ac:dyDescent="0.35">
      <c r="A19" s="1095">
        <v>34104992</v>
      </c>
      <c r="B19" s="1096">
        <v>43830</v>
      </c>
      <c r="C19" s="1097" t="s">
        <v>763</v>
      </c>
      <c r="D19" s="1094">
        <v>30000</v>
      </c>
    </row>
    <row r="20" spans="1:4" x14ac:dyDescent="0.35">
      <c r="A20" s="1095">
        <v>34104993</v>
      </c>
      <c r="B20" s="1096">
        <v>43830</v>
      </c>
      <c r="C20" s="1097" t="s">
        <v>764</v>
      </c>
      <c r="D20" s="1094">
        <v>923858</v>
      </c>
    </row>
    <row r="21" spans="1:4" x14ac:dyDescent="0.35">
      <c r="A21" s="1095">
        <v>34104994</v>
      </c>
      <c r="B21" s="1096">
        <v>43830</v>
      </c>
      <c r="C21" s="1097" t="s">
        <v>765</v>
      </c>
      <c r="D21" s="1094">
        <v>48746</v>
      </c>
    </row>
    <row r="22" spans="1:4" x14ac:dyDescent="0.35">
      <c r="A22" s="1095">
        <v>34104995</v>
      </c>
      <c r="B22" s="1096">
        <v>43830</v>
      </c>
      <c r="C22" s="1097" t="s">
        <v>663</v>
      </c>
      <c r="D22" s="1094">
        <v>12798</v>
      </c>
    </row>
    <row r="23" spans="1:4" x14ac:dyDescent="0.35">
      <c r="A23" s="1095">
        <v>34104996</v>
      </c>
      <c r="B23" s="1096">
        <v>43830</v>
      </c>
      <c r="C23" s="1097" t="s">
        <v>809</v>
      </c>
      <c r="D23" s="1094">
        <v>16910</v>
      </c>
    </row>
    <row r="24" spans="1:4" x14ac:dyDescent="0.35">
      <c r="A24" s="1095">
        <v>34104997</v>
      </c>
      <c r="B24" s="1096">
        <v>43830</v>
      </c>
      <c r="C24" s="1097" t="s">
        <v>810</v>
      </c>
      <c r="D24" s="1094">
        <v>90889</v>
      </c>
    </row>
    <row r="25" spans="1:4" ht="15" thickBot="1" x14ac:dyDescent="0.4">
      <c r="A25" s="1095">
        <v>34104998</v>
      </c>
      <c r="B25" s="1096">
        <v>43830</v>
      </c>
      <c r="C25" s="1097" t="s">
        <v>764</v>
      </c>
      <c r="D25" s="1110">
        <v>2155668</v>
      </c>
    </row>
    <row r="26" spans="1:4" x14ac:dyDescent="0.35">
      <c r="A26" s="1111" t="s">
        <v>583</v>
      </c>
      <c r="B26" s="1112"/>
      <c r="C26" s="1113" t="s">
        <v>584</v>
      </c>
      <c r="D26" s="1101">
        <f>SUM(D17:D25)</f>
        <v>3558225</v>
      </c>
    </row>
    <row r="27" spans="1:4" ht="15" thickBot="1" x14ac:dyDescent="0.4">
      <c r="A27" s="1114" t="s">
        <v>585</v>
      </c>
      <c r="B27" s="1115"/>
      <c r="C27" s="1116"/>
      <c r="D27" s="1117">
        <f>D10+D11-D26</f>
        <v>35065370</v>
      </c>
    </row>
    <row r="28" spans="1:4" x14ac:dyDescent="0.35">
      <c r="A28" s="1118" t="s">
        <v>586</v>
      </c>
      <c r="B28" s="1119"/>
      <c r="C28" s="1120"/>
      <c r="D28" s="1121">
        <v>35065370</v>
      </c>
    </row>
    <row r="29" spans="1:4" x14ac:dyDescent="0.35">
      <c r="A29" s="1122" t="s">
        <v>587</v>
      </c>
      <c r="B29" s="1123"/>
      <c r="C29" s="1124"/>
      <c r="D29" s="1125"/>
    </row>
    <row r="30" spans="1:4" ht="15" thickBot="1" x14ac:dyDescent="0.4">
      <c r="A30" s="1261" t="s">
        <v>580</v>
      </c>
      <c r="B30" s="1262" t="s">
        <v>32</v>
      </c>
      <c r="C30" s="1263" t="s">
        <v>16</v>
      </c>
      <c r="D30" s="1264"/>
    </row>
    <row r="31" spans="1:4" x14ac:dyDescent="0.35">
      <c r="A31" s="1265"/>
      <c r="B31" s="1266"/>
      <c r="C31" s="1267"/>
      <c r="D31" s="1121"/>
    </row>
    <row r="32" spans="1:4" x14ac:dyDescent="0.35">
      <c r="A32" s="1095"/>
      <c r="B32" s="1096"/>
      <c r="C32" s="1109"/>
      <c r="D32" s="1094"/>
    </row>
    <row r="33" spans="1:5" ht="15" thickBot="1" x14ac:dyDescent="0.4">
      <c r="A33" s="1126" t="s">
        <v>8</v>
      </c>
      <c r="B33" s="1127"/>
      <c r="C33" s="1128" t="s">
        <v>584</v>
      </c>
      <c r="D33" s="1129">
        <v>0</v>
      </c>
    </row>
    <row r="34" spans="1:5" ht="15" thickBot="1" x14ac:dyDescent="0.4">
      <c r="A34" s="1130" t="s">
        <v>588</v>
      </c>
      <c r="B34" s="1131"/>
      <c r="C34" s="1132"/>
      <c r="D34" s="1133">
        <f>D37</f>
        <v>0</v>
      </c>
    </row>
    <row r="35" spans="1:5" ht="15" thickBot="1" x14ac:dyDescent="0.4">
      <c r="A35" s="1134" t="s">
        <v>580</v>
      </c>
      <c r="B35" s="1135" t="s">
        <v>32</v>
      </c>
      <c r="C35" s="1136" t="s">
        <v>16</v>
      </c>
      <c r="D35" s="1110"/>
    </row>
    <row r="36" spans="1:5" ht="15" thickBot="1" x14ac:dyDescent="0.4">
      <c r="A36" s="1106"/>
      <c r="B36" s="1107"/>
      <c r="C36" s="1108"/>
      <c r="D36" s="1090"/>
    </row>
    <row r="37" spans="1:5" ht="15" thickBot="1" x14ac:dyDescent="0.4">
      <c r="A37" s="1098" t="s">
        <v>8</v>
      </c>
      <c r="B37" s="1099"/>
      <c r="C37" s="1137" t="s">
        <v>581</v>
      </c>
      <c r="D37" s="1138">
        <f>SUM(D36:D36)</f>
        <v>0</v>
      </c>
    </row>
    <row r="38" spans="1:5" x14ac:dyDescent="0.35">
      <c r="A38" s="1139" t="s">
        <v>589</v>
      </c>
      <c r="B38" s="1140"/>
      <c r="C38" s="1141"/>
      <c r="D38" s="1142">
        <f>D28-D29+D34</f>
        <v>35065370</v>
      </c>
      <c r="E38" s="847"/>
    </row>
    <row r="39" spans="1:5" ht="15" thickBot="1" x14ac:dyDescent="0.4">
      <c r="A39" s="1143" t="s">
        <v>590</v>
      </c>
      <c r="B39" s="1144"/>
      <c r="C39" s="1145"/>
      <c r="D39" s="1146">
        <f>D27-D38</f>
        <v>0</v>
      </c>
    </row>
    <row r="40" spans="1:5" x14ac:dyDescent="0.35">
      <c r="A40" s="1200"/>
      <c r="B40" s="1200"/>
      <c r="C40" s="1201"/>
      <c r="D40" s="1201"/>
    </row>
    <row r="41" spans="1:5" x14ac:dyDescent="0.35">
      <c r="A41" s="1200"/>
      <c r="B41" s="1200"/>
      <c r="C41" s="1201"/>
      <c r="D41" s="1201"/>
    </row>
    <row r="42" spans="1:5" x14ac:dyDescent="0.35">
      <c r="A42" s="1200"/>
      <c r="B42" s="1200"/>
      <c r="C42" s="1201"/>
      <c r="D42" s="1201"/>
    </row>
    <row r="43" spans="1:5" x14ac:dyDescent="0.35">
      <c r="A43" s="1200"/>
      <c r="B43" s="1200"/>
      <c r="C43" s="1201"/>
      <c r="D43" s="1201"/>
    </row>
    <row r="44" spans="1:5" x14ac:dyDescent="0.35">
      <c r="A44" s="1200"/>
      <c r="B44" s="1200"/>
      <c r="C44" s="1201"/>
      <c r="D44" s="1201"/>
    </row>
    <row r="45" spans="1:5" x14ac:dyDescent="0.35">
      <c r="A45" s="1200"/>
      <c r="B45" s="1200"/>
      <c r="C45" s="1201"/>
      <c r="D45" s="1201"/>
    </row>
    <row r="46" spans="1:5" x14ac:dyDescent="0.35">
      <c r="A46" s="1200"/>
      <c r="B46" s="1200"/>
      <c r="C46" s="1201"/>
      <c r="D46" s="1201"/>
    </row>
    <row r="47" spans="1:5" x14ac:dyDescent="0.35">
      <c r="A47" s="1071" t="s">
        <v>838</v>
      </c>
      <c r="B47" s="1071"/>
      <c r="C47" s="1612" t="s">
        <v>618</v>
      </c>
      <c r="D47" s="1612"/>
    </row>
    <row r="48" spans="1:5" x14ac:dyDescent="0.35">
      <c r="A48" s="1071"/>
      <c r="B48" s="1071"/>
      <c r="C48" s="1309"/>
      <c r="D48" s="1309"/>
    </row>
    <row r="49" spans="1:4" x14ac:dyDescent="0.35">
      <c r="A49" s="1071"/>
      <c r="B49" s="1071"/>
      <c r="C49" s="1612" t="s">
        <v>175</v>
      </c>
      <c r="D49" s="1612"/>
    </row>
    <row r="50" spans="1:4" x14ac:dyDescent="0.35">
      <c r="A50" s="1071"/>
      <c r="B50" s="1071"/>
      <c r="C50" s="1067"/>
      <c r="D50" s="1067"/>
    </row>
  </sheetData>
  <sheetProtection algorithmName="SHA-512" hashValue="XJDgq5z89CPLGWK4j6VuiypXMxciejhZfL92uTIbPiiViDD9tElHx8D2+psZoxkgFv8yjj2GldMTZrsMTA0QUQ==" saltValue="MCQDg2ElCuAdKdFIJWpM0A==" spinCount="100000" sheet="1" objects="1" scenarios="1" selectLockedCells="1" selectUnlockedCells="1"/>
  <mergeCells count="4">
    <mergeCell ref="C49:D49"/>
    <mergeCell ref="A1:D1"/>
    <mergeCell ref="C7:D7"/>
    <mergeCell ref="C47:D47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opLeftCell="A4" workbookViewId="0">
      <selection activeCell="P14" sqref="P14"/>
    </sheetView>
  </sheetViews>
  <sheetFormatPr defaultRowHeight="14.5" x14ac:dyDescent="0.35"/>
  <cols>
    <col min="1" max="1" width="10" customWidth="1"/>
    <col min="2" max="2" width="15.453125" bestFit="1" customWidth="1"/>
    <col min="3" max="3" width="6.1796875" customWidth="1"/>
    <col min="4" max="4" width="14.1796875" bestFit="1" customWidth="1"/>
    <col min="6" max="6" width="13.1796875" bestFit="1" customWidth="1"/>
    <col min="7" max="7" width="8.54296875" customWidth="1"/>
    <col min="8" max="8" width="9.54296875" customWidth="1"/>
    <col min="9" max="9" width="15.1796875" customWidth="1"/>
    <col min="10" max="10" width="13.81640625" customWidth="1"/>
    <col min="11" max="11" width="14.1796875" bestFit="1" customWidth="1"/>
  </cols>
  <sheetData>
    <row r="1" spans="1:11" x14ac:dyDescent="0.35">
      <c r="A1" s="1540" t="s">
        <v>591</v>
      </c>
      <c r="B1" s="1540"/>
      <c r="C1" s="1540"/>
      <c r="D1" s="1540"/>
      <c r="E1" s="1063"/>
      <c r="F1" s="1063"/>
      <c r="G1" s="1063"/>
      <c r="H1" s="1063"/>
      <c r="I1" s="1063"/>
      <c r="J1" s="1063"/>
      <c r="K1" s="1064"/>
    </row>
    <row r="2" spans="1:11" x14ac:dyDescent="0.35">
      <c r="A2" s="1066"/>
      <c r="B2" s="1066"/>
      <c r="C2" s="1066"/>
      <c r="D2" s="1066"/>
      <c r="E2" s="1063"/>
      <c r="F2" s="1063"/>
      <c r="G2" s="1063"/>
      <c r="H2" s="1063"/>
      <c r="I2" s="1063"/>
      <c r="J2" s="1063"/>
      <c r="K2" s="1064"/>
    </row>
    <row r="3" spans="1:11" x14ac:dyDescent="0.35">
      <c r="A3" s="1063"/>
      <c r="B3" s="1063"/>
      <c r="C3" s="1063"/>
      <c r="D3" s="1063"/>
      <c r="E3" s="1063"/>
      <c r="F3" s="1063"/>
      <c r="G3" s="1063"/>
      <c r="H3" s="1063"/>
      <c r="I3" s="1063"/>
      <c r="J3" s="1063"/>
      <c r="K3" s="1063"/>
    </row>
    <row r="4" spans="1:11" x14ac:dyDescent="0.35">
      <c r="A4" s="51" t="s">
        <v>706</v>
      </c>
      <c r="B4" s="51"/>
      <c r="C4" s="51"/>
      <c r="D4" s="51"/>
      <c r="E4" s="98"/>
      <c r="F4" s="98"/>
      <c r="G4" s="98"/>
      <c r="H4" s="98"/>
      <c r="I4" s="98"/>
      <c r="J4" s="98"/>
      <c r="K4" s="98"/>
    </row>
    <row r="5" spans="1:11" x14ac:dyDescent="0.35">
      <c r="A5" s="51"/>
      <c r="B5" s="51"/>
      <c r="C5" s="51"/>
      <c r="D5" s="51"/>
      <c r="E5" s="98"/>
      <c r="F5" s="98"/>
      <c r="G5" s="98"/>
      <c r="H5" s="98"/>
      <c r="I5" s="98"/>
      <c r="J5" s="98"/>
      <c r="K5" s="98"/>
    </row>
    <row r="6" spans="1:11" x14ac:dyDescent="0.35">
      <c r="A6" s="1065"/>
      <c r="B6" s="1065"/>
      <c r="C6" s="1065"/>
      <c r="D6" s="1065"/>
      <c r="E6" s="1065"/>
      <c r="F6" s="1065"/>
      <c r="G6" s="1065"/>
      <c r="H6" s="1065"/>
      <c r="I6" s="1065"/>
      <c r="J6" s="1065"/>
      <c r="K6" s="1065"/>
    </row>
    <row r="7" spans="1:11" x14ac:dyDescent="0.35">
      <c r="A7" s="1534" t="s">
        <v>686</v>
      </c>
      <c r="B7" s="1534"/>
      <c r="C7" s="1534"/>
      <c r="D7" s="1534"/>
      <c r="E7" s="1534"/>
      <c r="F7" s="1534"/>
      <c r="G7" s="1534"/>
      <c r="H7" s="1534"/>
      <c r="I7" s="1534"/>
      <c r="J7" s="1534"/>
      <c r="K7" s="98"/>
    </row>
    <row r="8" spans="1:11" ht="15" thickBot="1" x14ac:dyDescent="0.4">
      <c r="A8" s="629"/>
      <c r="B8" s="629"/>
      <c r="C8" s="629"/>
      <c r="D8" s="629"/>
      <c r="E8" s="629"/>
      <c r="F8" s="629"/>
      <c r="G8" s="629"/>
      <c r="H8" s="629"/>
      <c r="I8" s="629"/>
      <c r="J8" s="629"/>
      <c r="K8" s="629"/>
    </row>
    <row r="9" spans="1:11" ht="42.5" x14ac:dyDescent="0.35">
      <c r="A9" s="1147" t="s">
        <v>592</v>
      </c>
      <c r="B9" s="1148" t="s">
        <v>593</v>
      </c>
      <c r="C9" s="1149" t="s">
        <v>594</v>
      </c>
      <c r="D9" s="1616" t="s">
        <v>861</v>
      </c>
      <c r="E9" s="1618" t="s">
        <v>595</v>
      </c>
      <c r="F9" s="1619"/>
      <c r="G9" s="1618" t="s">
        <v>596</v>
      </c>
      <c r="H9" s="1619"/>
      <c r="I9" s="1150" t="s">
        <v>597</v>
      </c>
      <c r="J9" s="1151" t="s">
        <v>766</v>
      </c>
      <c r="K9" s="1152" t="s">
        <v>598</v>
      </c>
    </row>
    <row r="10" spans="1:11" ht="15" thickBot="1" x14ac:dyDescent="0.4">
      <c r="A10" s="1153"/>
      <c r="B10" s="1154"/>
      <c r="C10" s="121"/>
      <c r="D10" s="1617"/>
      <c r="E10" s="1068" t="s">
        <v>599</v>
      </c>
      <c r="F10" s="1068" t="s">
        <v>600</v>
      </c>
      <c r="G10" s="1068" t="s">
        <v>599</v>
      </c>
      <c r="H10" s="1068" t="s">
        <v>600</v>
      </c>
      <c r="I10" s="132"/>
      <c r="J10" s="1155"/>
      <c r="K10" s="1156"/>
    </row>
    <row r="11" spans="1:11" ht="15" thickBot="1" x14ac:dyDescent="0.4">
      <c r="A11" s="1157"/>
      <c r="B11" s="1158"/>
      <c r="C11" s="1158"/>
      <c r="D11" s="1159" t="s">
        <v>601</v>
      </c>
      <c r="E11" s="1159" t="s">
        <v>602</v>
      </c>
      <c r="F11" s="1159" t="s">
        <v>0</v>
      </c>
      <c r="G11" s="1159" t="s">
        <v>603</v>
      </c>
      <c r="H11" s="1159" t="s">
        <v>604</v>
      </c>
      <c r="I11" s="1160" t="s">
        <v>605</v>
      </c>
      <c r="J11" s="1159" t="s">
        <v>606</v>
      </c>
      <c r="K11" s="1161" t="s">
        <v>607</v>
      </c>
    </row>
    <row r="12" spans="1:11" x14ac:dyDescent="0.35">
      <c r="A12" s="1162"/>
      <c r="B12" s="1173">
        <v>85740435101</v>
      </c>
      <c r="C12" s="76" t="s">
        <v>608</v>
      </c>
      <c r="D12" s="342">
        <v>38623595</v>
      </c>
      <c r="E12" s="342">
        <v>0</v>
      </c>
      <c r="F12" s="1164">
        <f>'Mod. 7B-Conc.Banc'!D15</f>
        <v>3558225</v>
      </c>
      <c r="G12" s="1164">
        <v>0</v>
      </c>
      <c r="H12" s="342">
        <v>0</v>
      </c>
      <c r="I12" s="342">
        <f>D12+E12-F12+G12-H12</f>
        <v>35065370</v>
      </c>
      <c r="J12" s="342">
        <f>'[4]Mod. 7b BCA'!C193</f>
        <v>0</v>
      </c>
      <c r="K12" s="1165">
        <f>I12-J12</f>
        <v>35065370</v>
      </c>
    </row>
    <row r="13" spans="1:11" x14ac:dyDescent="0.35">
      <c r="A13" s="1162"/>
      <c r="B13" s="1163"/>
      <c r="C13" s="76"/>
      <c r="D13" s="342"/>
      <c r="E13" s="342"/>
      <c r="F13" s="1164"/>
      <c r="G13" s="1164"/>
      <c r="H13" s="342"/>
      <c r="I13" s="342"/>
      <c r="J13" s="342"/>
      <c r="K13" s="1165"/>
    </row>
    <row r="14" spans="1:11" x14ac:dyDescent="0.35">
      <c r="A14" s="1162"/>
      <c r="B14" s="76"/>
      <c r="C14" s="76"/>
      <c r="D14" s="1166"/>
      <c r="E14" s="1166"/>
      <c r="F14" s="1167"/>
      <c r="G14" s="1167"/>
      <c r="H14" s="1166"/>
      <c r="I14" s="342"/>
      <c r="J14" s="1166"/>
      <c r="K14" s="1168"/>
    </row>
    <row r="15" spans="1:11" x14ac:dyDescent="0.35">
      <c r="A15" s="1162"/>
      <c r="B15" s="76"/>
      <c r="C15" s="76"/>
      <c r="D15" s="1166"/>
      <c r="E15" s="1166"/>
      <c r="F15" s="1167"/>
      <c r="G15" s="1167"/>
      <c r="H15" s="1166"/>
      <c r="I15" s="342"/>
      <c r="J15" s="1166"/>
      <c r="K15" s="1168"/>
    </row>
    <row r="16" spans="1:11" x14ac:dyDescent="0.35">
      <c r="A16" s="1162"/>
      <c r="B16" s="76"/>
      <c r="C16" s="76"/>
      <c r="D16" s="1166"/>
      <c r="E16" s="1166"/>
      <c r="F16" s="1167"/>
      <c r="G16" s="1167"/>
      <c r="H16" s="1166"/>
      <c r="I16" s="342"/>
      <c r="J16" s="1166"/>
      <c r="K16" s="1168"/>
    </row>
    <row r="17" spans="1:12" x14ac:dyDescent="0.35">
      <c r="A17" s="1162"/>
      <c r="B17" s="76"/>
      <c r="C17" s="76"/>
      <c r="D17" s="1166"/>
      <c r="E17" s="1166"/>
      <c r="F17" s="1167"/>
      <c r="G17" s="1167"/>
      <c r="H17" s="1166"/>
      <c r="I17" s="342"/>
      <c r="J17" s="1166"/>
      <c r="K17" s="1168"/>
    </row>
    <row r="18" spans="1:12" x14ac:dyDescent="0.35">
      <c r="A18" s="1162"/>
      <c r="B18" s="76"/>
      <c r="C18" s="76"/>
      <c r="D18" s="1166"/>
      <c r="E18" s="1166"/>
      <c r="F18" s="1167"/>
      <c r="G18" s="1167"/>
      <c r="H18" s="1166"/>
      <c r="I18" s="342"/>
      <c r="J18" s="1166"/>
      <c r="K18" s="1168"/>
    </row>
    <row r="19" spans="1:12" x14ac:dyDescent="0.35">
      <c r="A19" s="1162"/>
      <c r="B19" s="76"/>
      <c r="C19" s="76"/>
      <c r="D19" s="1166"/>
      <c r="E19" s="1166"/>
      <c r="F19" s="1167"/>
      <c r="G19" s="1167"/>
      <c r="H19" s="1166"/>
      <c r="I19" s="342"/>
      <c r="J19" s="1166"/>
      <c r="K19" s="1168"/>
    </row>
    <row r="20" spans="1:12" x14ac:dyDescent="0.35">
      <c r="A20" s="1162"/>
      <c r="B20" s="76"/>
      <c r="C20" s="76"/>
      <c r="D20" s="1166"/>
      <c r="E20" s="1166"/>
      <c r="F20" s="1167"/>
      <c r="G20" s="1167"/>
      <c r="H20" s="1166"/>
      <c r="I20" s="342"/>
      <c r="J20" s="1166"/>
      <c r="K20" s="1168"/>
    </row>
    <row r="21" spans="1:12" x14ac:dyDescent="0.35">
      <c r="A21" s="1162"/>
      <c r="B21" s="76"/>
      <c r="C21" s="76"/>
      <c r="D21" s="1166"/>
      <c r="E21" s="1166"/>
      <c r="F21" s="1167"/>
      <c r="G21" s="1167"/>
      <c r="H21" s="1166"/>
      <c r="I21" s="342"/>
      <c r="J21" s="1166"/>
      <c r="K21" s="1168"/>
    </row>
    <row r="22" spans="1:12" x14ac:dyDescent="0.35">
      <c r="A22" s="1162"/>
      <c r="B22" s="76"/>
      <c r="C22" s="76"/>
      <c r="D22" s="1166"/>
      <c r="E22" s="1166"/>
      <c r="F22" s="1167"/>
      <c r="G22" s="1167"/>
      <c r="H22" s="1166"/>
      <c r="I22" s="342"/>
      <c r="J22" s="1166"/>
      <c r="K22" s="1168"/>
    </row>
    <row r="23" spans="1:12" ht="15" thickBot="1" x14ac:dyDescent="0.4">
      <c r="A23" s="1162"/>
      <c r="B23" s="76"/>
      <c r="C23" s="76"/>
      <c r="D23" s="1166"/>
      <c r="E23" s="1166"/>
      <c r="F23" s="1166"/>
      <c r="G23" s="1166"/>
      <c r="H23" s="1166"/>
      <c r="I23" s="342"/>
      <c r="J23" s="1166"/>
      <c r="K23" s="1168"/>
    </row>
    <row r="24" spans="1:12" ht="15" thickBot="1" x14ac:dyDescent="0.4">
      <c r="A24" s="1620" t="s">
        <v>12</v>
      </c>
      <c r="B24" s="1621"/>
      <c r="C24" s="1622"/>
      <c r="D24" s="1169"/>
      <c r="E24" s="1170"/>
      <c r="F24" s="1170"/>
      <c r="G24" s="1170"/>
      <c r="H24" s="1170"/>
      <c r="I24" s="1171">
        <f>SUM(I12:I23)</f>
        <v>35065370</v>
      </c>
      <c r="J24" s="1171">
        <f>SUM(J12:J23)</f>
        <v>0</v>
      </c>
      <c r="K24" s="1172">
        <f>SUM(K12:K23)</f>
        <v>35065370</v>
      </c>
    </row>
    <row r="25" spans="1:12" x14ac:dyDescent="0.35">
      <c r="A25" s="1192"/>
      <c r="B25" s="1192"/>
      <c r="C25" s="1192"/>
      <c r="D25" s="478"/>
      <c r="E25" s="1193"/>
      <c r="F25" s="1193"/>
      <c r="G25" s="1193"/>
      <c r="H25" s="1193"/>
      <c r="I25" s="1194"/>
      <c r="J25" s="1194"/>
      <c r="K25" s="1194"/>
    </row>
    <row r="26" spans="1:12" x14ac:dyDescent="0.35">
      <c r="A26" s="1192"/>
      <c r="B26" s="1192"/>
      <c r="C26" s="1192"/>
      <c r="D26" s="478"/>
      <c r="E26" s="1193"/>
      <c r="F26" s="1193"/>
      <c r="G26" s="1193"/>
      <c r="H26" s="1193"/>
      <c r="I26" s="1194"/>
      <c r="J26" s="1194"/>
      <c r="K26" s="1194"/>
    </row>
    <row r="27" spans="1:12" x14ac:dyDescent="0.35">
      <c r="A27" s="1192"/>
      <c r="B27" s="1192"/>
      <c r="C27" s="1192"/>
      <c r="D27" s="478"/>
      <c r="E27" s="1193"/>
      <c r="F27" s="1193"/>
      <c r="G27" s="1193"/>
      <c r="H27" s="1193"/>
      <c r="I27" s="1194"/>
      <c r="J27" s="1194"/>
      <c r="K27" s="1194"/>
    </row>
    <row r="28" spans="1:12" x14ac:dyDescent="0.35">
      <c r="A28" s="1577" t="s">
        <v>839</v>
      </c>
      <c r="B28" s="1577"/>
      <c r="C28" s="1577"/>
      <c r="D28" s="1577"/>
      <c r="E28" s="1063"/>
      <c r="F28" s="1063"/>
      <c r="G28" s="1063"/>
      <c r="H28" s="1063"/>
      <c r="I28" s="1612" t="s">
        <v>618</v>
      </c>
      <c r="J28" s="1612"/>
      <c r="K28" s="1612"/>
      <c r="L28" s="1612"/>
    </row>
    <row r="29" spans="1:12" x14ac:dyDescent="0.35">
      <c r="A29" s="1063"/>
      <c r="B29" s="1063"/>
      <c r="C29" s="1063"/>
      <c r="D29" s="1063"/>
      <c r="E29" s="1063"/>
      <c r="F29" s="1063"/>
      <c r="G29" s="1063"/>
      <c r="H29" s="1612"/>
      <c r="I29" s="1612"/>
      <c r="J29" s="1612"/>
      <c r="K29" s="1612"/>
    </row>
    <row r="30" spans="1:12" x14ac:dyDescent="0.35">
      <c r="A30" s="1063"/>
      <c r="B30" s="1063"/>
      <c r="C30" s="1063"/>
      <c r="D30" s="1063"/>
      <c r="E30" s="1063"/>
      <c r="F30" s="1063"/>
      <c r="G30" s="1063"/>
      <c r="H30" s="1612" t="s">
        <v>655</v>
      </c>
      <c r="I30" s="1612"/>
      <c r="J30" s="1612"/>
      <c r="K30" s="1612"/>
    </row>
    <row r="31" spans="1:12" x14ac:dyDescent="0.35">
      <c r="A31" s="1063"/>
      <c r="B31" s="1063"/>
      <c r="C31" s="1063"/>
      <c r="D31" s="1063"/>
      <c r="E31" s="1063"/>
      <c r="F31" s="1063"/>
      <c r="G31" s="1063"/>
      <c r="H31" s="1612"/>
      <c r="I31" s="1612"/>
      <c r="J31" s="1612"/>
      <c r="K31" s="1612"/>
    </row>
    <row r="32" spans="1:12" x14ac:dyDescent="0.35">
      <c r="H32" s="1612"/>
      <c r="I32" s="1612"/>
      <c r="J32" s="1612"/>
      <c r="K32" s="1612"/>
    </row>
    <row r="33" spans="8:11" x14ac:dyDescent="0.35">
      <c r="H33" s="1615"/>
      <c r="I33" s="1615"/>
      <c r="J33" s="1615"/>
      <c r="K33" s="1615"/>
    </row>
  </sheetData>
  <sheetProtection algorithmName="SHA-512" hashValue="zI4+UH6+RVhLVPw1jRwvxukanUUP4O+elRx3WXYxesohBd34Fj0meD++O4MW7M+nQZFXAK2dP3JvlS9vBW9fAg==" saltValue="OjXlxfWWRq6tY0CLzcP9qg==" spinCount="100000" sheet="1" objects="1" scenarios="1" selectLockedCells="1" selectUnlockedCells="1"/>
  <mergeCells count="13">
    <mergeCell ref="A28:D28"/>
    <mergeCell ref="A1:D1"/>
    <mergeCell ref="A7:J7"/>
    <mergeCell ref="D9:D10"/>
    <mergeCell ref="E9:F9"/>
    <mergeCell ref="G9:H9"/>
    <mergeCell ref="A24:C24"/>
    <mergeCell ref="I28:L28"/>
    <mergeCell ref="H29:K29"/>
    <mergeCell ref="H31:K31"/>
    <mergeCell ref="H32:K32"/>
    <mergeCell ref="H33:K33"/>
    <mergeCell ref="H30:K3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75</vt:i4>
      </vt:variant>
    </vt:vector>
  </HeadingPairs>
  <TitlesOfParts>
    <vt:vector size="75" baseType="lpstr">
      <vt:lpstr>Mod. 1</vt:lpstr>
      <vt:lpstr>Mod. 2</vt:lpstr>
      <vt:lpstr>Mod. 3</vt:lpstr>
      <vt:lpstr>Mod. 4</vt:lpstr>
      <vt:lpstr>Mod. 5</vt:lpstr>
      <vt:lpstr>Mod 6</vt:lpstr>
      <vt:lpstr>Mod. 7a Cert.Saldos Dep.</vt:lpstr>
      <vt:lpstr>Mod. 7B-Conc.Banc</vt:lpstr>
      <vt:lpstr>Mod. 7C-Conc.Banc.Consoli</vt:lpstr>
      <vt:lpstr>Mod. 8a</vt:lpstr>
      <vt:lpstr>Mod. 8b</vt:lpstr>
      <vt:lpstr>Mod. 8c</vt:lpstr>
      <vt:lpstr>Mod. 9</vt:lpstr>
      <vt:lpstr>Mod.10a</vt:lpstr>
      <vt:lpstr>Mod.10b-Pes.Qua.Esp.</vt:lpstr>
      <vt:lpstr>Mod.10b-Pess.Quad.ARC</vt:lpstr>
      <vt:lpstr>Mod.10b-Pess.Contrat.</vt:lpstr>
      <vt:lpstr>Mod.10bPes.Reg.Aven</vt:lpstr>
      <vt:lpstr>Mod.10b-Gratif.Perm.</vt:lpstr>
      <vt:lpstr>Mod.10b-Subs.Perman</vt:lpstr>
      <vt:lpstr>Mod.10b-Desp.Repres.</vt:lpstr>
      <vt:lpstr>Mod.10b-Grat.Even</vt:lpstr>
      <vt:lpstr>Mod.10b-Horas Ex</vt:lpstr>
      <vt:lpstr>Mod.10b-Alim.Aloj</vt:lpstr>
      <vt:lpstr>Mod.10b-Formaç</vt:lpstr>
      <vt:lpstr>Mod.10b-Aumento salarial</vt:lpstr>
      <vt:lpstr>Mod.10b-Recrut.e nomeações</vt:lpstr>
      <vt:lpstr>Mod.10b-Progressões</vt:lpstr>
      <vt:lpstr>Mod.10b-Reclassificações</vt:lpstr>
      <vt:lpstr>Mod.10b-Promoções</vt:lpstr>
      <vt:lpstr>Mod.10b-Cont.Seg.Soc.</vt:lpstr>
      <vt:lpstr>Mod.10b-Abono Fam</vt:lpstr>
      <vt:lpstr>Mod. 11a</vt:lpstr>
      <vt:lpstr>Mod. 11b- Roupa e Calçado</vt:lpstr>
      <vt:lpstr>Mod. 11b- Mat.Escrit</vt:lpstr>
      <vt:lpstr>Mod. 11b-Mat. Transporte</vt:lpstr>
      <vt:lpstr>Mod. 11b-Liv.Doc.Téc</vt:lpstr>
      <vt:lpstr>Mod.11b-Comb.Lubrif</vt:lpstr>
      <vt:lpstr>Mod.11b-Mat.Limp.Hig.Conf</vt:lpstr>
      <vt:lpstr>Mod.11b-Mat.Conserv. Repar.</vt:lpstr>
      <vt:lpstr>Mod.11b-Outros Bens</vt:lpstr>
      <vt:lpstr>Mod.11b-Rendas Alug</vt:lpstr>
      <vt:lpstr>Mod.11b-Cons.Rep.bens</vt:lpstr>
      <vt:lpstr>Mod.11b-Comunicações</vt:lpstr>
      <vt:lpstr>Mod.11b-Transportes</vt:lpstr>
      <vt:lpstr>Mod.11b-Água</vt:lpstr>
      <vt:lpstr>Mod.11b-Electricidade</vt:lpstr>
      <vt:lpstr>Mod.11b-Publ.Propag</vt:lpstr>
      <vt:lpstr>Mod.11b-Represent.Serv</vt:lpstr>
      <vt:lpstr>Mod.11b-Desl.Estad</vt:lpstr>
      <vt:lpstr>Mod.11b-Vigil.Segur</vt:lpstr>
      <vt:lpstr>Mod.11b-Limp.Hig.Conf</vt:lpstr>
      <vt:lpstr>Mod.11b-Honorários</vt:lpstr>
      <vt:lpstr>Mod.11b-Assist.Téc.Resid</vt:lpstr>
      <vt:lpstr>Mod.11b-Outros Serv</vt:lpstr>
      <vt:lpstr>Md.11b-Quot.Org.Intern</vt:lpstr>
      <vt:lpstr>Mod.11b-Seguros</vt:lpstr>
      <vt:lpstr>Mod.11b-Indemniz</vt:lpstr>
      <vt:lpstr>Mod.11b-Edifícios</vt:lpstr>
      <vt:lpstr>Mod.11b-Outras Maq. e equip</vt:lpstr>
      <vt:lpstr>Mod.11b-Eq.Transp.</vt:lpstr>
      <vt:lpstr>Mod.11b-Eq.Administ.Mobil.</vt:lpstr>
      <vt:lpstr>Mod.11b-Activos fixos intangíve</vt:lpstr>
      <vt:lpstr>Mod. 12a</vt:lpstr>
      <vt:lpstr>Mod. 12b</vt:lpstr>
      <vt:lpstr>Mod. 13a</vt:lpstr>
      <vt:lpstr>Mod. 13B</vt:lpstr>
      <vt:lpstr>Mod.13c</vt:lpstr>
      <vt:lpstr>Mod. 14</vt:lpstr>
      <vt:lpstr>Mod.14</vt:lpstr>
      <vt:lpstr>Mod. 15</vt:lpstr>
      <vt:lpstr>Mod. 16</vt:lpstr>
      <vt:lpstr>Mod.17</vt:lpstr>
      <vt:lpstr>Mod. 18 - anverso</vt:lpstr>
      <vt:lpstr>Mod. 18 - Verso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david.rocha</dc:creator>
  <cp:lastModifiedBy>Windows User</cp:lastModifiedBy>
  <cp:lastPrinted>2020-03-26T12:03:07Z</cp:lastPrinted>
  <dcterms:created xsi:type="dcterms:W3CDTF">2010-03-11T23:54:57Z</dcterms:created>
  <dcterms:modified xsi:type="dcterms:W3CDTF">2020-04-21T14:58:07Z</dcterms:modified>
</cp:coreProperties>
</file>